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mt" sheetId="1" r:id="rId1"/>
    <sheet name="BalSheet" sheetId="2" r:id="rId2"/>
    <sheet name="AdditionalInfo" sheetId="3" r:id="rId3"/>
    <sheet name="Notes" sheetId="4" r:id="rId4"/>
    <sheet name="Equity" sheetId="5" r:id="rId5"/>
    <sheet name="Cashflow" sheetId="6" r:id="rId6"/>
  </sheets>
  <definedNames>
    <definedName name="_xlnm.Print_Area" localSheetId="2">'AdditionalInfo'!$A$1:$F$102</definedName>
    <definedName name="_xlnm.Print_Area" localSheetId="1">'BalSheet'!$B$1:$E$59</definedName>
    <definedName name="_xlnm.Print_Area" localSheetId="5">'Cashflow'!$A$1:$F$34</definedName>
    <definedName name="_xlnm.Print_Area" localSheetId="4">'Equity'!$B$1:$I$32</definedName>
    <definedName name="_xlnm.Print_Area" localSheetId="0">'IncomeStmt'!$A$1:$H$46</definedName>
    <definedName name="_xlnm.Print_Area" localSheetId="3">'Notes'!$A$1:$G$58</definedName>
  </definedNames>
  <calcPr fullCalcOnLoad="1"/>
</workbook>
</file>

<file path=xl/sharedStrings.xml><?xml version="1.0" encoding="utf-8"?>
<sst xmlns="http://schemas.openxmlformats.org/spreadsheetml/2006/main" count="300" uniqueCount="190">
  <si>
    <t>KUANTAN FLOUR MILLS BERHAD</t>
  </si>
  <si>
    <t>(Company No.: 119598-P)</t>
  </si>
  <si>
    <t>The figures have not been audited.</t>
  </si>
  <si>
    <t>CONDENSED CONSOLIDATED INCOME STATEMENTS</t>
  </si>
  <si>
    <t>Current</t>
  </si>
  <si>
    <t>Comparative</t>
  </si>
  <si>
    <t>quarter ended</t>
  </si>
  <si>
    <t>Cumulative</t>
  </si>
  <si>
    <t>RM' 000</t>
  </si>
  <si>
    <t>Revenue</t>
  </si>
  <si>
    <t xml:space="preserve">Expenses excluding </t>
  </si>
  <si>
    <t xml:space="preserve">  finance cost and tax</t>
  </si>
  <si>
    <t>Other operating income</t>
  </si>
  <si>
    <t>Finance costs</t>
  </si>
  <si>
    <t xml:space="preserve"> </t>
  </si>
  <si>
    <t>Taxation</t>
  </si>
  <si>
    <t>Minority interest</t>
  </si>
  <si>
    <t>(AUDITED)</t>
  </si>
  <si>
    <t>AS AT END OF</t>
  </si>
  <si>
    <t>AS AT PRECEDING</t>
  </si>
  <si>
    <t>CURRENT QUARTER</t>
  </si>
  <si>
    <t>FINANCIAL YEAR END</t>
  </si>
  <si>
    <t>Current Assets</t>
  </si>
  <si>
    <t>Reserves</t>
  </si>
  <si>
    <t>Minority Interest</t>
  </si>
  <si>
    <t>(Company No. 119598-P)</t>
  </si>
  <si>
    <t>CONDENSED CONSOLIDATED BALANCE SHEET</t>
  </si>
  <si>
    <t>Property, plant and equipment</t>
  </si>
  <si>
    <t>Less: Current Liabilities</t>
  </si>
  <si>
    <t>Borrowings</t>
  </si>
  <si>
    <t>CONDENSED CONSOLIDATED CASHFLOW STATEMENTS</t>
  </si>
  <si>
    <t>ended</t>
  </si>
  <si>
    <t>Net cash from operating activities</t>
  </si>
  <si>
    <t>Net cash used in financing activities</t>
  </si>
  <si>
    <t>Net change in cash &amp; cash equivalents</t>
  </si>
  <si>
    <t>Cash &amp; cash equivalents at end of period</t>
  </si>
  <si>
    <t>Deposits with licensed bank</t>
  </si>
  <si>
    <t>Bank and cash balances</t>
  </si>
  <si>
    <t>Bank overdraft (Unsecured)</t>
  </si>
  <si>
    <t>Deposits pledged as security</t>
  </si>
  <si>
    <t>Represented by:</t>
  </si>
  <si>
    <t>CONDENSED CONSOLIDATED STATEMENTS OF CHANGES IN EQUITY</t>
  </si>
  <si>
    <t xml:space="preserve">Share </t>
  </si>
  <si>
    <t>Capital</t>
  </si>
  <si>
    <t>Non</t>
  </si>
  <si>
    <t>distributable</t>
  </si>
  <si>
    <t>Distributable</t>
  </si>
  <si>
    <t>premium</t>
  </si>
  <si>
    <t xml:space="preserve">Accumulated </t>
  </si>
  <si>
    <t>loss</t>
  </si>
  <si>
    <t>Total</t>
  </si>
  <si>
    <t>Issue of shares</t>
  </si>
  <si>
    <t xml:space="preserve"> - exercise of share options</t>
  </si>
  <si>
    <t>Share issue costs</t>
  </si>
  <si>
    <t>Notes to the quarterly report on consolidated results for the financial quarter ended</t>
  </si>
  <si>
    <t>Unquoted Investments and / or Properties</t>
  </si>
  <si>
    <t>Quoted Securities</t>
  </si>
  <si>
    <t>There were no changes in the composition of the Group during the financial period under review.</t>
  </si>
  <si>
    <t>Status of Corporate Proposals</t>
  </si>
  <si>
    <t xml:space="preserve"> - Secured</t>
  </si>
  <si>
    <t xml:space="preserve"> - Unsecured</t>
  </si>
  <si>
    <t>Off Balance Sheet Financial Instruments</t>
  </si>
  <si>
    <t>Segmental Information</t>
  </si>
  <si>
    <t>Review of Performance</t>
  </si>
  <si>
    <t>Material Subsequent Event</t>
  </si>
  <si>
    <t>Seasonal and Cyclical Factors</t>
  </si>
  <si>
    <t>Not applicable</t>
  </si>
  <si>
    <t>Dividend</t>
  </si>
  <si>
    <t>No dividend has been declared for the financial period under review.</t>
  </si>
  <si>
    <t>The interim report is prepared in accordance with MASB 26 "Interim Financial Reporting" and paragraph 9.22</t>
  </si>
  <si>
    <t xml:space="preserve">of the Kuala Lumpur Stock Exchange Requirements, and should be read in conjunction with the Group's </t>
  </si>
  <si>
    <t>Audit Report</t>
  </si>
  <si>
    <t>Unusual Items</t>
  </si>
  <si>
    <t>Changes in Estimates</t>
  </si>
  <si>
    <t>There were no estimation of amount used in the previous interim reports having a material impact in the current</t>
  </si>
  <si>
    <t>interim reports.</t>
  </si>
  <si>
    <t>There were no issuances and repayment of debt and equity securities, share buy-backs, share cancellations,</t>
  </si>
  <si>
    <t>Valuation of Property, Plant and Equipment</t>
  </si>
  <si>
    <t>The Group did not carry out any revaluations on its property, plant and equipment in the financial year to date.</t>
  </si>
  <si>
    <t>The value of property, plant and equipment have been brought forward without amendment from the previous</t>
  </si>
  <si>
    <t>annual financial statements.</t>
  </si>
  <si>
    <t>Changes in Contingent Liabilities or Contingent Assets</t>
  </si>
  <si>
    <t>Earnings Per Share</t>
  </si>
  <si>
    <t>a) Basic earnings per share</t>
  </si>
  <si>
    <t>Weighted average number of</t>
  </si>
  <si>
    <t xml:space="preserve">   ordinary shares </t>
  </si>
  <si>
    <t>Basic earnings per share (sen)</t>
  </si>
  <si>
    <t>b) Diluted earnings per share</t>
  </si>
  <si>
    <t>Adjustment for share options</t>
  </si>
  <si>
    <t xml:space="preserve">   ordinary shares for</t>
  </si>
  <si>
    <t xml:space="preserve">   diluted earnings per share</t>
  </si>
  <si>
    <t>Diluted earnings per share (sen)</t>
  </si>
  <si>
    <t>None</t>
  </si>
  <si>
    <t>Profits/(losses) on Sale of Unquoted Investments and / or Properties</t>
  </si>
  <si>
    <t>Changes in Material Litigation</t>
  </si>
  <si>
    <t>Bank borrowings</t>
  </si>
  <si>
    <t>Short Term</t>
  </si>
  <si>
    <t>Long Term</t>
  </si>
  <si>
    <t>Hire purchase liabilities</t>
  </si>
  <si>
    <t>sen</t>
  </si>
  <si>
    <t>Earnings per share</t>
  </si>
  <si>
    <t xml:space="preserve">  - basic</t>
  </si>
  <si>
    <t xml:space="preserve">  - diluted</t>
  </si>
  <si>
    <t>Cash &amp; cash equivalents at beginning of period</t>
  </si>
  <si>
    <t>There were no sales of unquoted investment and / or properties for the period under review.</t>
  </si>
  <si>
    <t>subjected to any qualification.</t>
  </si>
  <si>
    <t>Non-current assets</t>
  </si>
  <si>
    <t>Inventories</t>
  </si>
  <si>
    <t>Quoted shares</t>
  </si>
  <si>
    <t>Unquoted investment, at cost</t>
  </si>
  <si>
    <t>Corresponding</t>
  </si>
  <si>
    <t>Preceding Year</t>
  </si>
  <si>
    <t>Period</t>
  </si>
  <si>
    <t>Tax Recoverable</t>
  </si>
  <si>
    <t>Deposits, Bank and Cash Balances</t>
  </si>
  <si>
    <t>Payables</t>
  </si>
  <si>
    <t>Short Term Borrowings</t>
  </si>
  <si>
    <t>Bank Overdraft</t>
  </si>
  <si>
    <t>Share Capital</t>
  </si>
  <si>
    <t>Share Premium</t>
  </si>
  <si>
    <t>Retained Profits</t>
  </si>
  <si>
    <t>financial statements.</t>
  </si>
  <si>
    <t xml:space="preserve">quarter report, there were no events subsequent to the current quarter that have not been reflected in the </t>
  </si>
  <si>
    <t>Bankers Acceptances</t>
  </si>
  <si>
    <t>Net Current Assets</t>
  </si>
  <si>
    <t>Less: Non Current Liabilities</t>
  </si>
  <si>
    <t>Capital and Reserves</t>
  </si>
  <si>
    <t>Net Tangible Asset per share</t>
  </si>
  <si>
    <t>Net cash used in investing activities</t>
  </si>
  <si>
    <t>(The Condensed Consolidated Cashflow Statement should be read in conjuction</t>
  </si>
  <si>
    <t>Receivables, Deposits and Prepayments</t>
  </si>
  <si>
    <t>Investment income</t>
  </si>
  <si>
    <t>The businesses  of the Group are not generally affected by the seasonal and cyclical factors.</t>
  </si>
  <si>
    <t>There was no unusual items for the financial period under preview.</t>
  </si>
  <si>
    <t>There is no segmental  reporting by the Group.</t>
  </si>
  <si>
    <t>There were no contingent liabilities or contingent assets as at the date of issue of the quarterly report.</t>
  </si>
  <si>
    <t>Deferred tax assets</t>
  </si>
  <si>
    <t>Deferred tax</t>
  </si>
  <si>
    <t>Net (loss)\profit for the period</t>
  </si>
  <si>
    <t>Net loss for the period</t>
  </si>
  <si>
    <t>(Loss)\profit from operations</t>
  </si>
  <si>
    <t>(Loss)\profit before tax</t>
  </si>
  <si>
    <t>(Loss)\profit after tax</t>
  </si>
  <si>
    <t xml:space="preserve">  with the Annual Report for the year ended 31 March 2004)</t>
  </si>
  <si>
    <t>Balance as at 01 April 2004</t>
  </si>
  <si>
    <t>financial statements for the year ended 31 March 2004</t>
  </si>
  <si>
    <t xml:space="preserve">The audited financial statements of the Company for the preceding financial year ended 31 March 2004 was not </t>
  </si>
  <si>
    <t>Accounting Policies and Methods of Computation</t>
  </si>
  <si>
    <t>Issuance and Repayment of Debts and Equity Securities</t>
  </si>
  <si>
    <t>Changes in the Composition of the Group</t>
  </si>
  <si>
    <t xml:space="preserve">Material Changes in the Quarterly Results as Compared to </t>
  </si>
  <si>
    <t>Results of the Preceding Quarter</t>
  </si>
  <si>
    <t>Current Year Prospects</t>
  </si>
  <si>
    <t>Profit Forecast</t>
  </si>
  <si>
    <t>Group Borrowings and Debts Securities</t>
  </si>
  <si>
    <t xml:space="preserve">The Group does not have any financial instruments with off balance sheet risk as at </t>
  </si>
  <si>
    <t>of RM10.046million, reinvestment tax allowances of RM9.552million and tax</t>
  </si>
  <si>
    <t xml:space="preserve">losses of RM10.111million available to be utilised against future profit. </t>
  </si>
  <si>
    <t>share held as treasury shares and resale of treasury shares for the current financial year to date.</t>
  </si>
  <si>
    <t>There is no provision for tax for this quarter as there are capital allowances</t>
  </si>
  <si>
    <t>12 months</t>
  </si>
  <si>
    <t>Quarterly report on consolidated results for the fourth quarter ended 31 March 2005</t>
  </si>
  <si>
    <t>FOR THE 12 MONTHS ENDED 31MARCH 2005</t>
  </si>
  <si>
    <t>Balance as at 31 March 2005</t>
  </si>
  <si>
    <t>Total group borrowings as at 31 March 2005 are as follows :-</t>
  </si>
  <si>
    <t xml:space="preserve"> 31 March 2005</t>
  </si>
  <si>
    <t>There is no material litigation pending as at 31 March 2005</t>
  </si>
  <si>
    <t xml:space="preserve">12 months  </t>
  </si>
  <si>
    <t>of issue of this quarterly report.</t>
  </si>
  <si>
    <t>25 May 2005 the latest practicable date which is not earlier than 7 days from the date</t>
  </si>
  <si>
    <t xml:space="preserve">As at 25 May 2005, the latest practicable date which is not earlier than 7 days from the date of this </t>
  </si>
  <si>
    <t>Year ending</t>
  </si>
  <si>
    <t xml:space="preserve"> '000</t>
  </si>
  <si>
    <t>Income tax</t>
  </si>
  <si>
    <t xml:space="preserve">  Current year</t>
  </si>
  <si>
    <t>The Group's revenue decreased slightly by RM0.715 million from RM19.104 miilion in</t>
  </si>
  <si>
    <t>the preceding quarter to RM18.389 miilion in the current quarter. However a pre-tax loss</t>
  </si>
  <si>
    <t>to a pre-tax loss of RM1.331 million in the preceding quarter. This is mainly due to higher</t>
  </si>
  <si>
    <t>raw material cost and bad debts provision made in this current quarter.</t>
  </si>
  <si>
    <t>For the current financial period under review, the Group revenue decreased by RM18.394</t>
  </si>
  <si>
    <t>million to RM78.355 million compared to a revenue of RM96.749 million in the previous</t>
  </si>
  <si>
    <t xml:space="preserve">year. This represented a drop of 19.0%. This is mainly due to stiff competition among flour </t>
  </si>
  <si>
    <t>milliers.The Group also recorded an increase of 19.0% in  pre-tax loss from RM6.640</t>
  </si>
  <si>
    <t>mllion in the previous year to a  pre-tax loss of RM7.919 million for this current year..</t>
  </si>
  <si>
    <t>of RM3.470 million was recorded, which was an increased of RM2.139 million as compared</t>
  </si>
  <si>
    <t>Wheat prices are softening, however ocean freight and fuel costs remain at high level. In</t>
  </si>
  <si>
    <t>order to mitigate the adverse effect of increased fuel costs, the Group is reviewing and</t>
  </si>
  <si>
    <t>improve its financial results.</t>
  </si>
  <si>
    <t>improving its operational efficiency and further plans to diversify into related areas to</t>
  </si>
  <si>
    <t>Additional Information Required By Bursa Securities Listing Requirements, Malaysia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</si>
</sst>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43" fontId="0" fillId="0" borderId="7" xfId="0" applyNumberFormat="1" applyBorder="1" applyAlignment="1">
      <alignment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1" fontId="0" fillId="0" borderId="6" xfId="0" applyNumberFormat="1" applyBorder="1" applyAlignment="1">
      <alignment/>
    </xf>
    <xf numFmtId="3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1" fontId="0" fillId="0" borderId="8" xfId="0" applyNumberFormat="1" applyBorder="1" applyAlignment="1">
      <alignment/>
    </xf>
    <xf numFmtId="41" fontId="2" fillId="0" borderId="8" xfId="0" applyNumberFormat="1" applyFont="1" applyBorder="1" applyAlignment="1">
      <alignment/>
    </xf>
    <xf numFmtId="41" fontId="0" fillId="0" borderId="9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1" fontId="3" fillId="0" borderId="0" xfId="0" applyNumberFormat="1" applyFont="1" applyAlignment="1">
      <alignment/>
    </xf>
    <xf numFmtId="41" fontId="0" fillId="0" borderId="6" xfId="0" applyNumberFormat="1" applyBorder="1" applyAlignment="1">
      <alignment horizontal="center"/>
    </xf>
    <xf numFmtId="0" fontId="5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tabSelected="1" zoomScale="80" zoomScaleNormal="80" workbookViewId="0" topLeftCell="A17">
      <selection activeCell="B25" sqref="B25"/>
    </sheetView>
  </sheetViews>
  <sheetFormatPr defaultColWidth="9.140625" defaultRowHeight="12.75"/>
  <cols>
    <col min="1" max="1" width="27.0039062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11" max="11" width="9.8515625" style="0" bestFit="1" customWidth="1"/>
  </cols>
  <sheetData>
    <row r="2" ht="12.75">
      <c r="A2" t="s">
        <v>0</v>
      </c>
    </row>
    <row r="3" ht="12.75">
      <c r="A3" t="s">
        <v>1</v>
      </c>
    </row>
    <row r="5" ht="12.75">
      <c r="A5" t="s">
        <v>161</v>
      </c>
    </row>
    <row r="6" ht="12.75">
      <c r="A6" t="s">
        <v>2</v>
      </c>
    </row>
    <row r="8" ht="12.75">
      <c r="A8" t="s">
        <v>3</v>
      </c>
    </row>
    <row r="9" spans="3:7" ht="12.75">
      <c r="C9" s="7"/>
      <c r="E9" s="7"/>
      <c r="G9" s="7"/>
    </row>
    <row r="10" spans="2:8" ht="12.75">
      <c r="B10" s="1">
        <v>2005</v>
      </c>
      <c r="C10" s="8"/>
      <c r="D10" s="1">
        <v>2004</v>
      </c>
      <c r="E10" s="8"/>
      <c r="F10" s="1">
        <f>+B10</f>
        <v>2005</v>
      </c>
      <c r="G10" s="8"/>
      <c r="H10" s="1">
        <f>+D10</f>
        <v>2004</v>
      </c>
    </row>
    <row r="11" spans="2:8" ht="12.75">
      <c r="B11" s="1" t="s">
        <v>4</v>
      </c>
      <c r="C11" s="8"/>
      <c r="D11" s="1" t="s">
        <v>5</v>
      </c>
      <c r="E11" s="8"/>
      <c r="F11" s="1" t="s">
        <v>160</v>
      </c>
      <c r="G11" s="8"/>
      <c r="H11" s="1" t="str">
        <f>+F11</f>
        <v>12 months</v>
      </c>
    </row>
    <row r="12" spans="2:8" ht="12.75">
      <c r="B12" s="1" t="s">
        <v>6</v>
      </c>
      <c r="C12" s="8"/>
      <c r="D12" s="1" t="s">
        <v>6</v>
      </c>
      <c r="E12" s="8"/>
      <c r="F12" s="1" t="s">
        <v>7</v>
      </c>
      <c r="G12" s="8"/>
      <c r="H12" s="1" t="s">
        <v>7</v>
      </c>
    </row>
    <row r="13" spans="2:8" ht="12.75">
      <c r="B13" s="2">
        <v>38442</v>
      </c>
      <c r="C13" s="9"/>
      <c r="D13" s="2">
        <f>+B13</f>
        <v>38442</v>
      </c>
      <c r="E13" s="9"/>
      <c r="F13" s="2">
        <f>+B13</f>
        <v>38442</v>
      </c>
      <c r="G13" s="8"/>
      <c r="H13" s="2">
        <f>+D13</f>
        <v>38442</v>
      </c>
    </row>
    <row r="14" spans="2:8" ht="12.75">
      <c r="B14" s="1"/>
      <c r="C14" s="8"/>
      <c r="D14" s="1"/>
      <c r="E14" s="8"/>
      <c r="F14" s="1"/>
      <c r="G14" s="8"/>
      <c r="H14" s="1"/>
    </row>
    <row r="15" spans="2:8" ht="12.75">
      <c r="B15" s="1" t="s">
        <v>8</v>
      </c>
      <c r="C15" s="8"/>
      <c r="D15" s="1" t="s">
        <v>8</v>
      </c>
      <c r="E15" s="8"/>
      <c r="F15" s="1" t="s">
        <v>8</v>
      </c>
      <c r="G15" s="8"/>
      <c r="H15" s="1" t="s">
        <v>8</v>
      </c>
    </row>
    <row r="16" spans="3:7" ht="12.75">
      <c r="C16" s="7"/>
      <c r="E16" s="7"/>
      <c r="G16" s="7"/>
    </row>
    <row r="17" spans="1:10" ht="13.5" thickBot="1">
      <c r="A17" t="s">
        <v>9</v>
      </c>
      <c r="B17" s="4">
        <v>18389</v>
      </c>
      <c r="C17" s="10"/>
      <c r="D17" s="4">
        <v>23089</v>
      </c>
      <c r="E17" s="10"/>
      <c r="F17" s="4">
        <v>78355</v>
      </c>
      <c r="G17" s="10"/>
      <c r="H17" s="4">
        <v>96749</v>
      </c>
      <c r="J17" s="10" t="s">
        <v>14</v>
      </c>
    </row>
    <row r="18" spans="2:8" ht="13.5" thickTop="1">
      <c r="B18" s="3"/>
      <c r="C18" s="10"/>
      <c r="D18" s="3"/>
      <c r="E18" s="10"/>
      <c r="F18" s="3"/>
      <c r="G18" s="10"/>
      <c r="H18" s="3"/>
    </row>
    <row r="19" spans="1:8" ht="12.75">
      <c r="A19" t="s">
        <v>10</v>
      </c>
      <c r="B19" s="3"/>
      <c r="C19" s="10"/>
      <c r="D19" s="3"/>
      <c r="E19" s="10"/>
      <c r="F19" s="3"/>
      <c r="G19" s="10"/>
      <c r="H19" s="3"/>
    </row>
    <row r="20" spans="1:8" ht="12.75">
      <c r="A20" t="s">
        <v>11</v>
      </c>
      <c r="B20" s="3">
        <f>-18441-2713-660</f>
        <v>-21814</v>
      </c>
      <c r="C20" s="10"/>
      <c r="D20" s="3">
        <v>-25306</v>
      </c>
      <c r="E20" s="10"/>
      <c r="F20" s="3">
        <f>-78120-4973-2525</f>
        <v>-85618</v>
      </c>
      <c r="G20" s="10"/>
      <c r="H20" s="3">
        <v>-102178</v>
      </c>
    </row>
    <row r="21" spans="2:8" ht="12.75">
      <c r="B21" s="3"/>
      <c r="C21" s="10"/>
      <c r="D21" s="3"/>
      <c r="E21" s="10"/>
      <c r="F21" s="3"/>
      <c r="G21" s="10"/>
      <c r="H21" s="3"/>
    </row>
    <row r="22" spans="1:8" ht="12.75">
      <c r="A22" t="s">
        <v>131</v>
      </c>
      <c r="B22" s="3">
        <v>0</v>
      </c>
      <c r="C22" s="10"/>
      <c r="D22" s="3">
        <v>0</v>
      </c>
      <c r="E22" s="10"/>
      <c r="F22" s="3">
        <v>0</v>
      </c>
      <c r="G22" s="10"/>
      <c r="H22" s="3">
        <v>0</v>
      </c>
    </row>
    <row r="23" spans="2:8" ht="12.75">
      <c r="B23" s="3"/>
      <c r="C23" s="10"/>
      <c r="D23" s="3"/>
      <c r="E23" s="10"/>
      <c r="F23" s="3"/>
      <c r="G23" s="10"/>
      <c r="H23" s="3"/>
    </row>
    <row r="24" spans="1:8" ht="12.75">
      <c r="A24" t="s">
        <v>12</v>
      </c>
      <c r="B24" s="3">
        <v>219</v>
      </c>
      <c r="C24" s="10"/>
      <c r="D24" s="3">
        <v>100</v>
      </c>
      <c r="E24" s="10"/>
      <c r="F24" s="3">
        <v>282</v>
      </c>
      <c r="G24" s="10"/>
      <c r="H24" s="3">
        <v>342</v>
      </c>
    </row>
    <row r="25" spans="2:8" ht="12.75">
      <c r="B25" s="5"/>
      <c r="C25" s="10"/>
      <c r="D25" s="5"/>
      <c r="E25" s="10"/>
      <c r="F25" s="5"/>
      <c r="G25" s="10"/>
      <c r="H25" s="5"/>
    </row>
    <row r="26" spans="1:8" ht="12.75">
      <c r="A26" s="25" t="s">
        <v>140</v>
      </c>
      <c r="B26" s="3">
        <f>SUM(B17:B25)</f>
        <v>-3206</v>
      </c>
      <c r="C26" s="10"/>
      <c r="D26" s="3">
        <f>SUM(D17:D25)</f>
        <v>-2117</v>
      </c>
      <c r="E26" s="10"/>
      <c r="F26" s="3">
        <f>SUM(F17:F25)</f>
        <v>-6981</v>
      </c>
      <c r="G26" s="10"/>
      <c r="H26" s="3">
        <f>SUM(H17:H25)</f>
        <v>-5087</v>
      </c>
    </row>
    <row r="27" spans="1:8" ht="12.75">
      <c r="A27" s="25"/>
      <c r="B27" s="3"/>
      <c r="C27" s="10"/>
      <c r="D27" s="3"/>
      <c r="E27" s="10"/>
      <c r="F27" s="3"/>
      <c r="G27" s="10"/>
      <c r="H27" s="3"/>
    </row>
    <row r="28" spans="1:8" ht="12.75">
      <c r="A28" s="25" t="s">
        <v>13</v>
      </c>
      <c r="B28" s="3">
        <v>-264</v>
      </c>
      <c r="C28" s="10"/>
      <c r="D28" s="3">
        <v>-340</v>
      </c>
      <c r="E28" s="10"/>
      <c r="F28" s="3">
        <v>-938</v>
      </c>
      <c r="G28" s="10"/>
      <c r="H28" s="3">
        <v>-1553</v>
      </c>
    </row>
    <row r="29" spans="1:8" ht="12.75">
      <c r="A29" s="25"/>
      <c r="B29" s="5"/>
      <c r="C29" s="10"/>
      <c r="D29" s="5"/>
      <c r="E29" s="10"/>
      <c r="F29" s="5"/>
      <c r="G29" s="10"/>
      <c r="H29" s="5"/>
    </row>
    <row r="30" spans="1:9" ht="12.75">
      <c r="A30" s="25" t="s">
        <v>141</v>
      </c>
      <c r="B30" s="3">
        <f>+B26+B28</f>
        <v>-3470</v>
      </c>
      <c r="C30" s="10"/>
      <c r="D30" s="3">
        <f>+D26+D28</f>
        <v>-2457</v>
      </c>
      <c r="E30" s="10"/>
      <c r="F30" s="3">
        <f>+F26+F28</f>
        <v>-7919</v>
      </c>
      <c r="G30" s="10"/>
      <c r="H30" s="3">
        <f>+H26+H28</f>
        <v>-6640</v>
      </c>
      <c r="I30" s="3" t="s">
        <v>14</v>
      </c>
    </row>
    <row r="31" spans="1:8" ht="12.75">
      <c r="A31" s="25"/>
      <c r="B31" s="3"/>
      <c r="C31" s="10"/>
      <c r="D31" s="3"/>
      <c r="E31" s="10"/>
      <c r="F31" s="3"/>
      <c r="G31" s="10"/>
      <c r="H31" s="3"/>
    </row>
    <row r="32" spans="1:8" ht="12.75">
      <c r="A32" s="25" t="s">
        <v>15</v>
      </c>
      <c r="B32" s="3">
        <v>-100</v>
      </c>
      <c r="C32" s="10"/>
      <c r="D32" s="3">
        <v>123</v>
      </c>
      <c r="E32" s="10"/>
      <c r="F32" s="3">
        <v>-100</v>
      </c>
      <c r="G32" s="10"/>
      <c r="H32" s="3">
        <v>123</v>
      </c>
    </row>
    <row r="33" spans="1:8" ht="12.75">
      <c r="A33" s="25"/>
      <c r="B33" s="5"/>
      <c r="C33" s="10"/>
      <c r="D33" s="5"/>
      <c r="E33" s="10"/>
      <c r="F33" s="5" t="s">
        <v>14</v>
      </c>
      <c r="G33" s="10"/>
      <c r="H33" s="5"/>
    </row>
    <row r="34" spans="1:8" ht="12.75">
      <c r="A34" s="25" t="s">
        <v>142</v>
      </c>
      <c r="B34" s="3">
        <f>+B30+B32</f>
        <v>-3570</v>
      </c>
      <c r="C34" s="10"/>
      <c r="D34" s="3">
        <f>+D30+D32</f>
        <v>-2334</v>
      </c>
      <c r="E34" s="10"/>
      <c r="F34" s="3">
        <f>+F30+F32</f>
        <v>-8019</v>
      </c>
      <c r="G34" s="10"/>
      <c r="H34" s="3">
        <f>+H30+H32</f>
        <v>-6517</v>
      </c>
    </row>
    <row r="35" spans="1:8" ht="12.75">
      <c r="A35" s="25"/>
      <c r="B35" s="3"/>
      <c r="C35" s="10"/>
      <c r="D35" s="3"/>
      <c r="E35" s="10"/>
      <c r="F35" s="3"/>
      <c r="G35" s="10"/>
      <c r="H35" s="3"/>
    </row>
    <row r="36" spans="1:8" ht="12.75">
      <c r="A36" s="25" t="s">
        <v>16</v>
      </c>
      <c r="B36" s="3">
        <v>0</v>
      </c>
      <c r="C36" s="10"/>
      <c r="D36" s="3">
        <v>0</v>
      </c>
      <c r="E36" s="10"/>
      <c r="F36" s="3">
        <v>0</v>
      </c>
      <c r="G36" s="10"/>
      <c r="H36" s="3">
        <v>0</v>
      </c>
    </row>
    <row r="37" spans="1:8" ht="12.75">
      <c r="A37" s="25"/>
      <c r="B37" s="3"/>
      <c r="C37" s="10"/>
      <c r="D37" s="3"/>
      <c r="E37" s="10"/>
      <c r="F37" s="3"/>
      <c r="G37" s="10"/>
      <c r="H37" s="3"/>
    </row>
    <row r="38" spans="1:8" ht="13.5" thickBot="1">
      <c r="A38" s="25" t="s">
        <v>138</v>
      </c>
      <c r="B38" s="6">
        <f>+B34+B36</f>
        <v>-3570</v>
      </c>
      <c r="C38" s="10"/>
      <c r="D38" s="6">
        <f>+D34+D36</f>
        <v>-2334</v>
      </c>
      <c r="E38" s="10"/>
      <c r="F38" s="6">
        <f>+F34+F36</f>
        <v>-8019</v>
      </c>
      <c r="G38" s="10"/>
      <c r="H38" s="6">
        <f>+H34+H36</f>
        <v>-6517</v>
      </c>
    </row>
    <row r="39" spans="2:8" ht="13.5" thickTop="1">
      <c r="B39" s="3"/>
      <c r="C39" s="10"/>
      <c r="D39" s="3"/>
      <c r="E39" s="10"/>
      <c r="F39" s="3"/>
      <c r="G39" s="10"/>
      <c r="H39" s="3"/>
    </row>
    <row r="40" spans="2:8" ht="12.75">
      <c r="B40" s="34" t="s">
        <v>99</v>
      </c>
      <c r="C40" s="35"/>
      <c r="D40" s="34" t="s">
        <v>99</v>
      </c>
      <c r="E40" s="35"/>
      <c r="F40" s="34" t="s">
        <v>99</v>
      </c>
      <c r="G40" s="35"/>
      <c r="H40" s="34" t="s">
        <v>99</v>
      </c>
    </row>
    <row r="41" spans="1:8" ht="12.75">
      <c r="A41" t="s">
        <v>100</v>
      </c>
      <c r="B41" s="3"/>
      <c r="C41" s="10"/>
      <c r="D41" s="3"/>
      <c r="E41" s="10"/>
      <c r="F41" s="3"/>
      <c r="G41" s="10"/>
      <c r="H41" s="3"/>
    </row>
    <row r="42" spans="1:8" ht="12.75">
      <c r="A42" t="s">
        <v>101</v>
      </c>
      <c r="B42" s="27">
        <v>-7.92</v>
      </c>
      <c r="C42" s="27"/>
      <c r="D42" s="36">
        <v>-5.15</v>
      </c>
      <c r="E42" s="27"/>
      <c r="F42" s="36">
        <v>-17.9</v>
      </c>
      <c r="G42" s="36"/>
      <c r="H42" s="27">
        <v>-14.37</v>
      </c>
    </row>
    <row r="43" spans="1:8" ht="12.75">
      <c r="A43" t="s">
        <v>102</v>
      </c>
      <c r="B43" s="27">
        <v>-8.04</v>
      </c>
      <c r="C43" s="27"/>
      <c r="D43" s="27">
        <v>-5.14</v>
      </c>
      <c r="E43" s="27"/>
      <c r="F43" s="27">
        <v>-17.93</v>
      </c>
      <c r="G43" s="36"/>
      <c r="H43" s="27">
        <v>-14.27</v>
      </c>
    </row>
    <row r="44" spans="2:8" ht="12.75">
      <c r="B44" s="3"/>
      <c r="C44" s="10"/>
      <c r="D44" s="3"/>
      <c r="E44" s="10"/>
      <c r="F44" s="3"/>
      <c r="G44" s="10"/>
      <c r="H44" s="3"/>
    </row>
    <row r="45" spans="2:8" ht="12.75">
      <c r="B45" s="3"/>
      <c r="C45" s="10"/>
      <c r="D45" s="3"/>
      <c r="E45" s="10"/>
      <c r="F45" s="3"/>
      <c r="G45" s="10"/>
      <c r="H45" s="3"/>
    </row>
    <row r="46" spans="2:8" ht="12.75">
      <c r="B46" s="3"/>
      <c r="C46" s="10"/>
      <c r="D46" s="3"/>
      <c r="E46" s="10"/>
      <c r="F46" s="3"/>
      <c r="G46" s="10"/>
      <c r="H46" s="3"/>
    </row>
    <row r="47" spans="2:8" ht="12.75">
      <c r="B47" s="3"/>
      <c r="C47" s="10"/>
      <c r="D47" s="3"/>
      <c r="E47" s="10"/>
      <c r="F47" s="3"/>
      <c r="G47" s="10"/>
      <c r="H47" s="3"/>
    </row>
    <row r="48" spans="2:8" ht="12.75">
      <c r="B48" s="3"/>
      <c r="C48" s="10"/>
      <c r="D48" s="3"/>
      <c r="E48" s="10"/>
      <c r="F48" s="3"/>
      <c r="G48" s="10"/>
      <c r="H48" s="3"/>
    </row>
    <row r="49" spans="2:8" ht="12.75">
      <c r="B49" s="3"/>
      <c r="C49" s="10"/>
      <c r="D49" s="3"/>
      <c r="E49" s="10"/>
      <c r="F49" s="3"/>
      <c r="G49" s="10"/>
      <c r="H49" s="3"/>
    </row>
    <row r="50" spans="3:7" ht="12.75">
      <c r="C50" s="7"/>
      <c r="E50" s="7"/>
      <c r="G50" s="7"/>
    </row>
    <row r="51" spans="3:7" ht="12.75">
      <c r="C51" s="7"/>
      <c r="E51" s="7"/>
      <c r="G51" s="7"/>
    </row>
    <row r="52" spans="3:8" ht="12.75">
      <c r="C52" s="7"/>
      <c r="E52" s="7"/>
      <c r="G52" s="7"/>
      <c r="H52" t="s">
        <v>14</v>
      </c>
    </row>
    <row r="53" spans="3:8" ht="12.75">
      <c r="C53" s="7"/>
      <c r="E53" s="7"/>
      <c r="G53" s="7"/>
      <c r="H53" s="3" t="s">
        <v>14</v>
      </c>
    </row>
    <row r="54" spans="3:7" ht="12.75">
      <c r="C54" s="7"/>
      <c r="E54" s="7"/>
      <c r="G54" s="7"/>
    </row>
    <row r="55" spans="3:7" ht="12.75">
      <c r="C55" s="7"/>
      <c r="E55" s="7"/>
      <c r="G55" s="7"/>
    </row>
    <row r="56" spans="3:7" ht="12.75">
      <c r="C56" s="7"/>
      <c r="E56" s="7"/>
      <c r="G56" s="7"/>
    </row>
    <row r="57" spans="3:7" ht="12.75">
      <c r="C57" s="7"/>
      <c r="E57" s="7"/>
      <c r="G57" s="7"/>
    </row>
    <row r="58" spans="3:7" ht="12.75">
      <c r="C58" s="7"/>
      <c r="E58" s="7"/>
      <c r="G58" s="7"/>
    </row>
    <row r="59" spans="3:7" ht="12.75">
      <c r="C59" s="7"/>
      <c r="E59" s="7"/>
      <c r="G59" s="7"/>
    </row>
    <row r="60" spans="3:7" ht="12.75">
      <c r="C60" s="7"/>
      <c r="E60" s="7"/>
      <c r="G60" s="7"/>
    </row>
    <row r="61" spans="3:7" ht="12.75">
      <c r="C61" s="7"/>
      <c r="E61" s="7"/>
      <c r="G61" s="7"/>
    </row>
    <row r="62" spans="3:7" ht="12.75">
      <c r="C62" s="7"/>
      <c r="E62" s="7"/>
      <c r="G62" s="7"/>
    </row>
    <row r="63" spans="3:7" ht="12.75">
      <c r="C63" s="7"/>
      <c r="E63" s="7"/>
      <c r="G63" s="7"/>
    </row>
  </sheetData>
  <printOptions/>
  <pageMargins left="1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zoomScale="80" zoomScaleNormal="80" workbookViewId="0" topLeftCell="A29">
      <selection activeCell="C54" sqref="C54"/>
    </sheetView>
  </sheetViews>
  <sheetFormatPr defaultColWidth="9.140625" defaultRowHeight="12.75"/>
  <cols>
    <col min="2" max="2" width="43.421875" style="0" customWidth="1"/>
    <col min="3" max="3" width="18.57421875" style="0" bestFit="1" customWidth="1"/>
    <col min="4" max="4" width="1.7109375" style="0" customWidth="1"/>
    <col min="5" max="5" width="20.8515625" style="0" bestFit="1" customWidth="1"/>
  </cols>
  <sheetData>
    <row r="1" ht="12.75">
      <c r="B1" s="21" t="s">
        <v>0</v>
      </c>
    </row>
    <row r="2" ht="12.75">
      <c r="B2" s="20" t="s">
        <v>25</v>
      </c>
    </row>
    <row r="3" ht="12.75">
      <c r="B3" s="20"/>
    </row>
    <row r="4" ht="12.75">
      <c r="B4" s="21" t="s">
        <v>26</v>
      </c>
    </row>
    <row r="5" ht="12.75">
      <c r="D5" s="7"/>
    </row>
    <row r="6" spans="3:5" ht="12.75">
      <c r="C6" s="1" t="s">
        <v>14</v>
      </c>
      <c r="D6" s="7"/>
      <c r="E6" s="1" t="s">
        <v>17</v>
      </c>
    </row>
    <row r="7" spans="3:5" ht="12.75">
      <c r="C7" s="1" t="s">
        <v>18</v>
      </c>
      <c r="D7" s="7"/>
      <c r="E7" s="1" t="s">
        <v>19</v>
      </c>
    </row>
    <row r="8" spans="3:5" ht="12.75">
      <c r="C8" s="12" t="s">
        <v>20</v>
      </c>
      <c r="D8" s="7"/>
      <c r="E8" s="1" t="s">
        <v>21</v>
      </c>
    </row>
    <row r="9" spans="3:5" ht="12.75">
      <c r="C9" s="11">
        <v>38442</v>
      </c>
      <c r="D9" s="8"/>
      <c r="E9" s="11">
        <v>38077</v>
      </c>
    </row>
    <row r="10" spans="3:5" ht="12.75">
      <c r="C10" s="1" t="s">
        <v>8</v>
      </c>
      <c r="D10" s="7"/>
      <c r="E10" s="1" t="s">
        <v>8</v>
      </c>
    </row>
    <row r="11" spans="3:5" ht="12.75">
      <c r="C11" s="1"/>
      <c r="D11" s="7"/>
      <c r="E11" s="1"/>
    </row>
    <row r="12" spans="2:5" ht="12.75">
      <c r="B12" s="13" t="s">
        <v>106</v>
      </c>
      <c r="C12" s="1"/>
      <c r="D12" s="7"/>
      <c r="E12" s="1"/>
    </row>
    <row r="13" spans="2:7" ht="12.75">
      <c r="B13" s="17" t="s">
        <v>27</v>
      </c>
      <c r="C13" s="37">
        <v>24728</v>
      </c>
      <c r="D13" s="10"/>
      <c r="E13" s="37">
        <v>27145</v>
      </c>
      <c r="G13" t="s">
        <v>14</v>
      </c>
    </row>
    <row r="14" spans="2:5" ht="12.75">
      <c r="B14" s="17" t="s">
        <v>136</v>
      </c>
      <c r="C14" s="37">
        <v>313</v>
      </c>
      <c r="D14" s="10"/>
      <c r="E14" s="37">
        <v>412</v>
      </c>
    </row>
    <row r="15" spans="2:5" ht="12.75">
      <c r="B15" s="17" t="s">
        <v>109</v>
      </c>
      <c r="C15" s="3">
        <v>1736</v>
      </c>
      <c r="D15" s="10"/>
      <c r="E15" s="3">
        <v>1736</v>
      </c>
    </row>
    <row r="16" spans="2:5" ht="12.75">
      <c r="B16" s="17"/>
      <c r="C16" s="15">
        <f>SUM(C13:C15)</f>
        <v>26777</v>
      </c>
      <c r="D16" s="10"/>
      <c r="E16" s="15">
        <f>SUM(E13:E15)</f>
        <v>29293</v>
      </c>
    </row>
    <row r="17" ht="12.75">
      <c r="D17" s="7"/>
    </row>
    <row r="18" spans="2:4" ht="12.75">
      <c r="B18" s="14" t="s">
        <v>22</v>
      </c>
      <c r="D18" s="7"/>
    </row>
    <row r="19" spans="2:5" ht="12.75">
      <c r="B19" t="s">
        <v>107</v>
      </c>
      <c r="C19" s="37">
        <v>11749</v>
      </c>
      <c r="D19" s="10"/>
      <c r="E19" s="37">
        <v>14395</v>
      </c>
    </row>
    <row r="20" spans="2:5" ht="12.75">
      <c r="B20" t="s">
        <v>108</v>
      </c>
      <c r="C20" s="3">
        <v>17</v>
      </c>
      <c r="D20" s="10"/>
      <c r="E20" s="3">
        <v>2</v>
      </c>
    </row>
    <row r="21" spans="2:7" ht="12.75">
      <c r="B21" t="s">
        <v>130</v>
      </c>
      <c r="C21" s="37">
        <f>16627+697+361</f>
        <v>17685</v>
      </c>
      <c r="D21" s="10"/>
      <c r="E21" s="37">
        <v>23880</v>
      </c>
      <c r="G21" t="s">
        <v>14</v>
      </c>
    </row>
    <row r="22" spans="2:7" ht="12.75">
      <c r="B22" t="s">
        <v>113</v>
      </c>
      <c r="C22" s="3">
        <v>122</v>
      </c>
      <c r="D22" s="10"/>
      <c r="E22" s="3">
        <v>115</v>
      </c>
      <c r="G22" t="s">
        <v>14</v>
      </c>
    </row>
    <row r="23" spans="2:5" ht="12.75">
      <c r="B23" t="s">
        <v>114</v>
      </c>
      <c r="C23" s="3">
        <f>2090+582</f>
        <v>2672</v>
      </c>
      <c r="D23" s="10"/>
      <c r="E23" s="3">
        <v>7928</v>
      </c>
    </row>
    <row r="24" spans="3:7" ht="12.75">
      <c r="C24" s="15">
        <f>SUM(C19:C23)</f>
        <v>32245</v>
      </c>
      <c r="D24" s="10"/>
      <c r="E24" s="15">
        <f>SUM(E19:E23)</f>
        <v>46320</v>
      </c>
      <c r="G24" s="3" t="s">
        <v>14</v>
      </c>
    </row>
    <row r="25" spans="2:4" ht="12.75">
      <c r="B25" s="14" t="s">
        <v>28</v>
      </c>
      <c r="D25" s="7"/>
    </row>
    <row r="26" spans="2:5" ht="12.75">
      <c r="B26" t="s">
        <v>115</v>
      </c>
      <c r="C26" s="3">
        <f>5207+101+2003+91</f>
        <v>7402</v>
      </c>
      <c r="D26" s="10"/>
      <c r="E26" s="3">
        <f>31222-E27</f>
        <v>4413</v>
      </c>
    </row>
    <row r="27" spans="2:7" ht="12.75">
      <c r="B27" t="s">
        <v>123</v>
      </c>
      <c r="C27" s="3">
        <v>16406</v>
      </c>
      <c r="D27" s="10"/>
      <c r="E27" s="3">
        <v>26809</v>
      </c>
      <c r="G27" s="3" t="s">
        <v>14</v>
      </c>
    </row>
    <row r="28" spans="2:7" ht="12.75">
      <c r="B28" t="s">
        <v>116</v>
      </c>
      <c r="C28" s="3">
        <v>338</v>
      </c>
      <c r="D28" s="10"/>
      <c r="E28" s="3">
        <v>1227</v>
      </c>
      <c r="G28" s="3" t="s">
        <v>14</v>
      </c>
    </row>
    <row r="29" spans="2:7" ht="12.75">
      <c r="B29" t="s">
        <v>117</v>
      </c>
      <c r="C29" s="3">
        <v>100</v>
      </c>
      <c r="D29" s="10"/>
      <c r="E29" s="3">
        <v>86</v>
      </c>
      <c r="G29" s="3" t="s">
        <v>14</v>
      </c>
    </row>
    <row r="30" spans="2:5" ht="12.75">
      <c r="B30" t="s">
        <v>14</v>
      </c>
      <c r="C30" s="3" t="s">
        <v>14</v>
      </c>
      <c r="D30" s="10"/>
      <c r="E30" s="3" t="s">
        <v>14</v>
      </c>
    </row>
    <row r="31" spans="3:7" ht="12.75">
      <c r="C31" s="15">
        <f>SUM(C26:C30)</f>
        <v>24246</v>
      </c>
      <c r="D31" s="10"/>
      <c r="E31" s="15">
        <f>SUM(E26:E30)</f>
        <v>32535</v>
      </c>
      <c r="G31" t="s">
        <v>14</v>
      </c>
    </row>
    <row r="32" spans="3:5" ht="12.75">
      <c r="C32" s="10"/>
      <c r="D32" s="10"/>
      <c r="E32" s="10"/>
    </row>
    <row r="33" spans="2:5" ht="12.75">
      <c r="B33" s="13" t="s">
        <v>124</v>
      </c>
      <c r="C33" s="10">
        <f>+C24-C31</f>
        <v>7999</v>
      </c>
      <c r="D33" s="10"/>
      <c r="E33" s="10">
        <f>+E24-E31</f>
        <v>13785</v>
      </c>
    </row>
    <row r="34" spans="2:5" ht="12.75">
      <c r="B34" s="13"/>
      <c r="C34" s="10"/>
      <c r="D34" s="10"/>
      <c r="E34" s="10"/>
    </row>
    <row r="35" spans="2:5" ht="12.75">
      <c r="B35" s="13" t="s">
        <v>125</v>
      </c>
      <c r="C35" s="10"/>
      <c r="D35" s="10"/>
      <c r="E35" s="10"/>
    </row>
    <row r="36" spans="2:7" ht="12.75">
      <c r="B36" t="s">
        <v>29</v>
      </c>
      <c r="C36" s="3">
        <v>276</v>
      </c>
      <c r="D36" s="10"/>
      <c r="E36" s="3">
        <v>639</v>
      </c>
      <c r="G36" s="3" t="s">
        <v>14</v>
      </c>
    </row>
    <row r="37" spans="2:7" ht="12.75">
      <c r="B37" s="13" t="s">
        <v>137</v>
      </c>
      <c r="C37" s="3">
        <v>0</v>
      </c>
      <c r="D37" s="10"/>
      <c r="E37" s="3">
        <v>0</v>
      </c>
      <c r="G37" s="3"/>
    </row>
    <row r="38" spans="3:5" ht="13.5" thickBot="1">
      <c r="C38" s="16">
        <f>+C16+C33-C36-C37</f>
        <v>34500</v>
      </c>
      <c r="D38" s="10"/>
      <c r="E38" s="16">
        <f>+E16+E33-E36-E37</f>
        <v>42439</v>
      </c>
    </row>
    <row r="39" spans="3:5" ht="13.5" thickTop="1">
      <c r="C39" s="3">
        <f>+C38-C52</f>
        <v>0</v>
      </c>
      <c r="D39" s="10"/>
      <c r="E39" s="3">
        <f>+E38-E52</f>
        <v>0</v>
      </c>
    </row>
    <row r="40" spans="3:5" ht="12.75">
      <c r="C40" s="3" t="s">
        <v>14</v>
      </c>
      <c r="D40" s="7"/>
      <c r="E40" s="3" t="s">
        <v>14</v>
      </c>
    </row>
    <row r="41" spans="2:4" ht="12.75">
      <c r="B41" s="13" t="s">
        <v>126</v>
      </c>
      <c r="D41" s="7"/>
    </row>
    <row r="42" spans="2:5" ht="12.75">
      <c r="B42" t="s">
        <v>118</v>
      </c>
      <c r="C42" s="3">
        <v>45053</v>
      </c>
      <c r="D42" s="10"/>
      <c r="E42" s="3">
        <v>44983</v>
      </c>
    </row>
    <row r="43" spans="2:4" ht="12.75">
      <c r="B43" s="17"/>
      <c r="D43" s="7"/>
    </row>
    <row r="44" spans="2:4" ht="12.75">
      <c r="B44" s="14" t="s">
        <v>23</v>
      </c>
      <c r="D44" s="7"/>
    </row>
    <row r="45" spans="2:5" ht="12.75">
      <c r="B45" t="s">
        <v>119</v>
      </c>
      <c r="C45" s="3">
        <v>6447</v>
      </c>
      <c r="D45" s="10"/>
      <c r="E45" s="3">
        <v>6437</v>
      </c>
    </row>
    <row r="46" spans="2:5" ht="12.75">
      <c r="B46" t="s">
        <v>120</v>
      </c>
      <c r="C46" s="3">
        <v>-17000</v>
      </c>
      <c r="D46" s="10"/>
      <c r="E46" s="3">
        <v>-8981</v>
      </c>
    </row>
    <row r="47" spans="2:5" ht="12.75">
      <c r="B47" s="3" t="s">
        <v>14</v>
      </c>
      <c r="C47" s="18"/>
      <c r="D47" s="7"/>
      <c r="E47" s="18"/>
    </row>
    <row r="48" spans="3:7" ht="12.75">
      <c r="C48" s="3">
        <f>SUM(C42:C47)</f>
        <v>34500</v>
      </c>
      <c r="D48" s="10"/>
      <c r="E48" s="3">
        <f>SUM(E42:E47)</f>
        <v>42439</v>
      </c>
      <c r="G48" t="s">
        <v>14</v>
      </c>
    </row>
    <row r="49" spans="3:5" ht="12.75">
      <c r="C49" s="3"/>
      <c r="D49" s="10"/>
      <c r="E49" s="3"/>
    </row>
    <row r="50" spans="2:5" ht="12.75">
      <c r="B50" s="13" t="s">
        <v>24</v>
      </c>
      <c r="C50" s="3">
        <v>0</v>
      </c>
      <c r="D50" s="10"/>
      <c r="E50" s="3">
        <v>0</v>
      </c>
    </row>
    <row r="51" spans="3:5" ht="12.75">
      <c r="C51" s="3" t="s">
        <v>14</v>
      </c>
      <c r="D51" s="7"/>
      <c r="E51" s="3" t="s">
        <v>14</v>
      </c>
    </row>
    <row r="52" spans="3:5" ht="13.5" thickBot="1">
      <c r="C52" s="16">
        <f>+C48+C50</f>
        <v>34500</v>
      </c>
      <c r="D52" s="10"/>
      <c r="E52" s="16">
        <f>+E48+E50</f>
        <v>42439</v>
      </c>
    </row>
    <row r="53" ht="13.5" thickTop="1">
      <c r="D53" s="7"/>
    </row>
    <row r="54" spans="2:5" ht="13.5" thickBot="1">
      <c r="B54" t="s">
        <v>127</v>
      </c>
      <c r="C54" s="19">
        <f>+C48/C42</f>
        <v>0.7657647659423346</v>
      </c>
      <c r="D54" s="7"/>
      <c r="E54" s="19">
        <f>+E48/E42</f>
        <v>0.9434453015583665</v>
      </c>
    </row>
    <row r="55" ht="12.75">
      <c r="D55" s="7"/>
    </row>
    <row r="56" ht="12.75">
      <c r="D56" s="7"/>
    </row>
    <row r="57" spans="3:4" ht="12.75">
      <c r="C57" t="s">
        <v>14</v>
      </c>
      <c r="D57" s="7"/>
    </row>
    <row r="58" ht="12.75">
      <c r="D58" s="7"/>
    </row>
    <row r="59" ht="12.75">
      <c r="D59" s="7"/>
    </row>
    <row r="60" spans="3:4" ht="12.75">
      <c r="C60" s="27" t="s">
        <v>14</v>
      </c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</sheetData>
  <printOptions/>
  <pageMargins left="0.75" right="0.5" top="0.75" bottom="0.5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7"/>
  <sheetViews>
    <sheetView zoomScale="90" zoomScaleNormal="90" workbookViewId="0" topLeftCell="A1">
      <selection activeCell="B5" sqref="B5"/>
    </sheetView>
  </sheetViews>
  <sheetFormatPr defaultColWidth="9.140625" defaultRowHeight="12.75"/>
  <cols>
    <col min="2" max="2" width="32.421875" style="0" customWidth="1"/>
    <col min="3" max="6" width="11.7109375" style="0" customWidth="1"/>
    <col min="7" max="7" width="40.7109375" style="0" customWidth="1"/>
    <col min="8" max="8" width="30.7109375" style="0" customWidth="1"/>
  </cols>
  <sheetData>
    <row r="1" ht="12.75">
      <c r="B1" t="s">
        <v>0</v>
      </c>
    </row>
    <row r="2" spans="2:3" ht="12.75">
      <c r="B2" s="20" t="s">
        <v>25</v>
      </c>
      <c r="C2" s="20"/>
    </row>
    <row r="3" spans="2:3" ht="12.75">
      <c r="B3" s="20"/>
      <c r="C3" s="20"/>
    </row>
    <row r="4" ht="12.75">
      <c r="B4" t="s">
        <v>189</v>
      </c>
    </row>
    <row r="5" spans="2:3" ht="12.75">
      <c r="B5" s="24" t="s">
        <v>165</v>
      </c>
      <c r="C5" s="24"/>
    </row>
    <row r="6" ht="12.75">
      <c r="G6" t="s">
        <v>14</v>
      </c>
    </row>
    <row r="7" spans="1:3" ht="12.75">
      <c r="A7">
        <v>1</v>
      </c>
      <c r="B7" s="39" t="s">
        <v>63</v>
      </c>
      <c r="C7" s="13"/>
    </row>
    <row r="8" spans="2:7" ht="12.75">
      <c r="B8" s="25" t="s">
        <v>179</v>
      </c>
      <c r="C8" s="25"/>
      <c r="D8" s="25"/>
      <c r="E8" s="25"/>
      <c r="F8" s="25"/>
      <c r="G8" s="25"/>
    </row>
    <row r="9" spans="2:7" ht="12.75">
      <c r="B9" s="25" t="s">
        <v>180</v>
      </c>
      <c r="C9" s="25"/>
      <c r="D9" s="25"/>
      <c r="E9" s="25"/>
      <c r="F9" s="25"/>
      <c r="G9" s="25"/>
    </row>
    <row r="10" spans="2:7" ht="12.75">
      <c r="B10" s="25" t="s">
        <v>181</v>
      </c>
      <c r="C10" s="25"/>
      <c r="D10" s="25"/>
      <c r="E10" s="25"/>
      <c r="F10" s="25"/>
      <c r="G10" s="25"/>
    </row>
    <row r="11" spans="2:7" ht="12.75">
      <c r="B11" s="25" t="s">
        <v>182</v>
      </c>
      <c r="C11" s="25"/>
      <c r="D11" s="25"/>
      <c r="E11" s="25"/>
      <c r="F11" s="25"/>
      <c r="G11" s="25"/>
    </row>
    <row r="12" spans="2:7" ht="12.75">
      <c r="B12" s="25" t="s">
        <v>183</v>
      </c>
      <c r="C12" s="25"/>
      <c r="D12" s="25"/>
      <c r="E12" s="25"/>
      <c r="F12" s="25"/>
      <c r="G12" s="25"/>
    </row>
    <row r="13" spans="2:7" ht="12.75">
      <c r="B13" s="25"/>
      <c r="C13" s="25"/>
      <c r="D13" s="25"/>
      <c r="E13" s="25"/>
      <c r="F13" s="25"/>
      <c r="G13" s="25"/>
    </row>
    <row r="14" spans="1:3" ht="12.75">
      <c r="A14">
        <v>2</v>
      </c>
      <c r="B14" s="13" t="s">
        <v>150</v>
      </c>
      <c r="C14" s="13"/>
    </row>
    <row r="15" spans="2:3" ht="12.75">
      <c r="B15" s="13" t="s">
        <v>151</v>
      </c>
      <c r="C15" s="13"/>
    </row>
    <row r="16" spans="2:7" ht="12.75">
      <c r="B16" s="25" t="s">
        <v>175</v>
      </c>
      <c r="C16" s="25"/>
      <c r="D16" s="25"/>
      <c r="E16" s="25"/>
      <c r="F16" s="25"/>
      <c r="G16" s="25"/>
    </row>
    <row r="17" spans="2:7" ht="12.75">
      <c r="B17" s="25" t="s">
        <v>176</v>
      </c>
      <c r="C17" s="25"/>
      <c r="D17" s="25"/>
      <c r="E17" s="25"/>
      <c r="F17" s="25"/>
      <c r="G17" s="25"/>
    </row>
    <row r="18" spans="2:7" ht="12.75">
      <c r="B18" s="25" t="s">
        <v>184</v>
      </c>
      <c r="C18" s="25"/>
      <c r="D18" s="25"/>
      <c r="E18" s="25"/>
      <c r="F18" s="25"/>
      <c r="G18" s="25"/>
    </row>
    <row r="19" spans="2:7" ht="12.75">
      <c r="B19" s="25" t="s">
        <v>177</v>
      </c>
      <c r="C19" s="25"/>
      <c r="D19" s="25"/>
      <c r="E19" s="25"/>
      <c r="F19" s="25"/>
      <c r="G19" s="25"/>
    </row>
    <row r="20" spans="2:7" ht="12.75">
      <c r="B20" s="25" t="s">
        <v>178</v>
      </c>
      <c r="C20" s="25"/>
      <c r="D20" s="25"/>
      <c r="E20" s="25"/>
      <c r="F20" s="25"/>
      <c r="G20" s="25"/>
    </row>
    <row r="22" spans="1:3" ht="12.75">
      <c r="A22">
        <v>3</v>
      </c>
      <c r="B22" s="39" t="s">
        <v>152</v>
      </c>
      <c r="C22" s="13"/>
    </row>
    <row r="23" spans="2:7" ht="12.75">
      <c r="B23" s="25" t="s">
        <v>185</v>
      </c>
      <c r="C23" s="25"/>
      <c r="D23" s="25"/>
      <c r="E23" s="25"/>
      <c r="F23" s="25"/>
      <c r="G23" s="25"/>
    </row>
    <row r="24" spans="2:7" ht="12.75">
      <c r="B24" s="25" t="s">
        <v>186</v>
      </c>
      <c r="C24" s="25"/>
      <c r="D24" s="25"/>
      <c r="E24" s="25"/>
      <c r="F24" s="25"/>
      <c r="G24" s="25"/>
    </row>
    <row r="25" spans="2:7" ht="12.75">
      <c r="B25" s="25" t="s">
        <v>188</v>
      </c>
      <c r="C25" s="25"/>
      <c r="D25" s="25"/>
      <c r="E25" s="25"/>
      <c r="F25" s="25"/>
      <c r="G25" s="25"/>
    </row>
    <row r="26" ht="12.75">
      <c r="B26" s="25" t="s">
        <v>187</v>
      </c>
    </row>
    <row r="27" ht="12.75">
      <c r="B27" s="25"/>
    </row>
    <row r="28" spans="1:3" ht="12.75">
      <c r="A28">
        <v>4</v>
      </c>
      <c r="B28" s="13" t="s">
        <v>153</v>
      </c>
      <c r="C28" s="13"/>
    </row>
    <row r="29" spans="2:3" ht="12.75">
      <c r="B29" s="25" t="s">
        <v>66</v>
      </c>
      <c r="C29" s="25"/>
    </row>
    <row r="31" spans="1:5" ht="12.75">
      <c r="A31">
        <v>5</v>
      </c>
      <c r="B31" s="13" t="s">
        <v>15</v>
      </c>
      <c r="C31" s="17" t="s">
        <v>171</v>
      </c>
      <c r="D31" t="s">
        <v>14</v>
      </c>
      <c r="E31" s="17" t="s">
        <v>171</v>
      </c>
    </row>
    <row r="32" spans="2:5" ht="12.75">
      <c r="B32" s="13"/>
      <c r="C32" s="40">
        <v>38442</v>
      </c>
      <c r="E32" s="40">
        <v>38077</v>
      </c>
    </row>
    <row r="33" spans="2:5" ht="12.75">
      <c r="B33" s="13"/>
      <c r="C33" s="41" t="s">
        <v>172</v>
      </c>
      <c r="D33" s="42"/>
      <c r="E33" s="41" t="s">
        <v>172</v>
      </c>
    </row>
    <row r="34" spans="2:4" ht="12.75">
      <c r="B34" s="13" t="s">
        <v>173</v>
      </c>
      <c r="C34" s="41"/>
      <c r="D34" s="42"/>
    </row>
    <row r="35" spans="2:5" ht="12.75">
      <c r="B35" s="17" t="s">
        <v>174</v>
      </c>
      <c r="C35" s="43">
        <v>0</v>
      </c>
      <c r="E35">
        <v>0</v>
      </c>
    </row>
    <row r="36" spans="2:5" ht="12.75">
      <c r="B36" s="13" t="s">
        <v>137</v>
      </c>
      <c r="C36" s="44">
        <v>-100</v>
      </c>
      <c r="E36" s="44">
        <v>123</v>
      </c>
    </row>
    <row r="37" spans="2:5" ht="13.5" thickBot="1">
      <c r="B37" s="13"/>
      <c r="C37" s="45">
        <f>SUM(C35:C36)</f>
        <v>-100</v>
      </c>
      <c r="E37" s="45">
        <f>SUM(E35:E36)</f>
        <v>123</v>
      </c>
    </row>
    <row r="38" spans="2:3" ht="13.5" thickTop="1">
      <c r="B38" s="13"/>
      <c r="C38" s="13"/>
    </row>
    <row r="39" ht="12.75">
      <c r="B39" t="s">
        <v>159</v>
      </c>
    </row>
    <row r="40" ht="12.75">
      <c r="B40" t="s">
        <v>156</v>
      </c>
    </row>
    <row r="41" ht="12.75">
      <c r="B41" t="s">
        <v>157</v>
      </c>
    </row>
    <row r="43" spans="1:3" ht="12.75">
      <c r="A43">
        <v>6</v>
      </c>
      <c r="B43" s="13" t="s">
        <v>93</v>
      </c>
      <c r="C43" s="13"/>
    </row>
    <row r="44" ht="12.75">
      <c r="B44" t="s">
        <v>92</v>
      </c>
    </row>
    <row r="46" spans="1:2" ht="12.75">
      <c r="A46">
        <v>7</v>
      </c>
      <c r="B46" s="13" t="s">
        <v>56</v>
      </c>
    </row>
    <row r="47" ht="12.75">
      <c r="B47" t="s">
        <v>92</v>
      </c>
    </row>
    <row r="49" spans="1:3" ht="12.75">
      <c r="A49">
        <v>8</v>
      </c>
      <c r="B49" s="13" t="s">
        <v>58</v>
      </c>
      <c r="C49" s="13"/>
    </row>
    <row r="50" spans="2:3" ht="12.75">
      <c r="B50" s="17" t="s">
        <v>92</v>
      </c>
      <c r="C50" s="13"/>
    </row>
    <row r="51" spans="2:5" ht="12.75">
      <c r="B51" s="17"/>
      <c r="C51" s="17"/>
      <c r="D51" s="17"/>
      <c r="E51" s="17"/>
    </row>
    <row r="52" spans="1:3" ht="12.75">
      <c r="A52">
        <v>9</v>
      </c>
      <c r="B52" s="13" t="s">
        <v>154</v>
      </c>
      <c r="C52" s="13"/>
    </row>
    <row r="53" spans="2:3" ht="12.75">
      <c r="B53" s="17" t="s">
        <v>164</v>
      </c>
      <c r="C53" s="17"/>
    </row>
    <row r="55" spans="4:6" ht="12.75">
      <c r="D55" s="1" t="s">
        <v>96</v>
      </c>
      <c r="E55" s="1" t="s">
        <v>97</v>
      </c>
      <c r="F55" s="1" t="s">
        <v>50</v>
      </c>
    </row>
    <row r="56" spans="4:6" ht="12.75">
      <c r="D56" s="28" t="s">
        <v>8</v>
      </c>
      <c r="E56" s="28" t="s">
        <v>8</v>
      </c>
      <c r="F56" s="28" t="s">
        <v>8</v>
      </c>
    </row>
    <row r="57" spans="3:8" ht="12.75">
      <c r="C57" s="13" t="s">
        <v>14</v>
      </c>
      <c r="D57" s="13"/>
      <c r="H57" t="s">
        <v>14</v>
      </c>
    </row>
    <row r="58" spans="2:8" ht="12.75">
      <c r="B58" t="s">
        <v>95</v>
      </c>
      <c r="C58" t="s">
        <v>59</v>
      </c>
      <c r="D58" s="32">
        <v>0</v>
      </c>
      <c r="E58" s="33"/>
      <c r="F58" s="33"/>
      <c r="H58" t="s">
        <v>14</v>
      </c>
    </row>
    <row r="59" spans="3:8" ht="12.75">
      <c r="C59" t="s">
        <v>60</v>
      </c>
      <c r="D59" s="29">
        <v>16506</v>
      </c>
      <c r="E59" s="29">
        <v>0</v>
      </c>
      <c r="F59" s="29">
        <f>+D59+E59</f>
        <v>16506</v>
      </c>
      <c r="G59" t="s">
        <v>14</v>
      </c>
      <c r="H59" t="s">
        <v>14</v>
      </c>
    </row>
    <row r="60" spans="4:8" ht="12.75">
      <c r="D60" s="29" t="s">
        <v>14</v>
      </c>
      <c r="E60" s="29"/>
      <c r="F60" s="29"/>
      <c r="H60" t="s">
        <v>14</v>
      </c>
    </row>
    <row r="61" spans="3:6" ht="12.75">
      <c r="C61" s="13" t="s">
        <v>14</v>
      </c>
      <c r="D61" s="30"/>
      <c r="E61" s="29"/>
      <c r="F61" s="29"/>
    </row>
    <row r="62" spans="2:7" ht="12.75">
      <c r="B62" t="s">
        <v>98</v>
      </c>
      <c r="C62" t="s">
        <v>14</v>
      </c>
      <c r="D62" s="29">
        <v>338</v>
      </c>
      <c r="E62" s="29">
        <v>276</v>
      </c>
      <c r="F62" s="29">
        <f>SUM(D62:E62)</f>
        <v>614</v>
      </c>
      <c r="G62" t="s">
        <v>14</v>
      </c>
    </row>
    <row r="63" spans="3:8" ht="12.75">
      <c r="C63" t="s">
        <v>14</v>
      </c>
      <c r="D63" s="29" t="s">
        <v>14</v>
      </c>
      <c r="E63" s="29"/>
      <c r="F63" s="29"/>
      <c r="G63" t="s">
        <v>14</v>
      </c>
      <c r="H63" t="s">
        <v>14</v>
      </c>
    </row>
    <row r="64" spans="4:7" ht="12.75">
      <c r="D64" s="31">
        <f>SUM(D58:D63)</f>
        <v>16844</v>
      </c>
      <c r="E64" s="31">
        <f>SUM(E58:E63)</f>
        <v>276</v>
      </c>
      <c r="F64" s="31">
        <f>SUM(F58:F63)</f>
        <v>17120</v>
      </c>
      <c r="G64" t="s">
        <v>14</v>
      </c>
    </row>
    <row r="66" ht="12.75">
      <c r="D66" t="s">
        <v>14</v>
      </c>
    </row>
    <row r="67" spans="1:3" ht="12.75">
      <c r="A67">
        <v>10</v>
      </c>
      <c r="B67" s="13" t="s">
        <v>61</v>
      </c>
      <c r="C67" s="13"/>
    </row>
    <row r="68" ht="12.75">
      <c r="B68" t="s">
        <v>155</v>
      </c>
    </row>
    <row r="69" ht="12.75">
      <c r="B69" t="s">
        <v>169</v>
      </c>
    </row>
    <row r="70" ht="12.75">
      <c r="B70" t="s">
        <v>168</v>
      </c>
    </row>
    <row r="71" ht="12.75">
      <c r="B71" t="s">
        <v>14</v>
      </c>
    </row>
    <row r="72" spans="1:3" ht="12.75">
      <c r="A72">
        <v>11</v>
      </c>
      <c r="B72" s="13" t="s">
        <v>94</v>
      </c>
      <c r="C72" s="13"/>
    </row>
    <row r="73" ht="12.75">
      <c r="B73" t="s">
        <v>166</v>
      </c>
    </row>
    <row r="75" spans="1:2" ht="12.75">
      <c r="A75">
        <v>12</v>
      </c>
      <c r="B75" s="13" t="s">
        <v>82</v>
      </c>
    </row>
    <row r="76" spans="3:6" ht="12.75">
      <c r="C76" s="26" t="s">
        <v>167</v>
      </c>
      <c r="D76" s="21" t="s">
        <v>31</v>
      </c>
      <c r="E76" s="26" t="str">
        <f>+C76</f>
        <v>12 months  </v>
      </c>
      <c r="F76" t="s">
        <v>31</v>
      </c>
    </row>
    <row r="77" spans="3:6" ht="12.75">
      <c r="C77" s="24">
        <v>38442</v>
      </c>
      <c r="D77" s="24">
        <v>38077</v>
      </c>
      <c r="E77" s="24">
        <f>+C77</f>
        <v>38442</v>
      </c>
      <c r="F77" s="24">
        <f>+D77</f>
        <v>38077</v>
      </c>
    </row>
    <row r="78" spans="3:6" ht="12.75">
      <c r="C78" s="1" t="s">
        <v>8</v>
      </c>
      <c r="D78" s="1" t="s">
        <v>8</v>
      </c>
      <c r="E78" s="1" t="s">
        <v>8</v>
      </c>
      <c r="F78" s="1" t="s">
        <v>8</v>
      </c>
    </row>
    <row r="79" spans="3:6" ht="12.75">
      <c r="C79" s="1"/>
      <c r="D79" s="1"/>
      <c r="E79" s="1"/>
      <c r="F79" s="1"/>
    </row>
    <row r="80" ht="12.75">
      <c r="B80" t="s">
        <v>83</v>
      </c>
    </row>
    <row r="82" spans="2:6" ht="12.75">
      <c r="B82" t="s">
        <v>139</v>
      </c>
      <c r="C82" s="3">
        <v>-3570</v>
      </c>
      <c r="D82" s="3">
        <v>-2334</v>
      </c>
      <c r="E82" s="3">
        <v>-8019</v>
      </c>
      <c r="F82" s="3">
        <v>-6517</v>
      </c>
    </row>
    <row r="83" spans="3:6" ht="12.75">
      <c r="C83" s="3"/>
      <c r="D83" s="3"/>
      <c r="E83" s="3"/>
      <c r="F83" s="3"/>
    </row>
    <row r="84" spans="2:6" ht="12.75">
      <c r="B84" t="s">
        <v>84</v>
      </c>
      <c r="C84" s="3"/>
      <c r="D84" s="3"/>
      <c r="E84" s="3"/>
      <c r="F84" s="3"/>
    </row>
    <row r="85" spans="2:6" ht="12.75">
      <c r="B85" t="s">
        <v>85</v>
      </c>
      <c r="C85" s="3">
        <v>45053</v>
      </c>
      <c r="D85" s="3">
        <v>45362</v>
      </c>
      <c r="E85" s="3">
        <f>+C85</f>
        <v>45053</v>
      </c>
      <c r="F85" s="3">
        <f>+D85</f>
        <v>45362</v>
      </c>
    </row>
    <row r="86" spans="3:6" ht="12.75">
      <c r="C86" s="3"/>
      <c r="D86" s="3"/>
      <c r="E86" s="3"/>
      <c r="F86" s="3"/>
    </row>
    <row r="87" spans="2:6" ht="12.75">
      <c r="B87" t="s">
        <v>86</v>
      </c>
      <c r="C87" s="27">
        <f>+C82/C85*100</f>
        <v>-7.9240006214902445</v>
      </c>
      <c r="D87" s="27">
        <f>+D82/D85*100</f>
        <v>-5.145275781491116</v>
      </c>
      <c r="E87" s="27">
        <f>+E82/E85*100</f>
        <v>-17.799036690120527</v>
      </c>
      <c r="F87" s="27">
        <f>+F82/F85*100</f>
        <v>-14.366650500418853</v>
      </c>
    </row>
    <row r="88" spans="3:6" ht="12.75">
      <c r="C88" s="3"/>
      <c r="D88" s="3"/>
      <c r="E88" s="3"/>
      <c r="F88" s="3"/>
    </row>
    <row r="89" spans="2:6" ht="12.75">
      <c r="B89" t="s">
        <v>87</v>
      </c>
      <c r="C89" s="3"/>
      <c r="D89" s="3"/>
      <c r="E89" s="3"/>
      <c r="F89" s="3"/>
    </row>
    <row r="90" spans="3:6" ht="12.75">
      <c r="C90" s="3"/>
      <c r="D90" s="3"/>
      <c r="E90" s="3"/>
      <c r="F90" s="3"/>
    </row>
    <row r="91" spans="2:6" ht="12.75">
      <c r="B91" t="s">
        <v>139</v>
      </c>
      <c r="C91" s="3">
        <f>+C82</f>
        <v>-3570</v>
      </c>
      <c r="D91" s="3">
        <f>+D82</f>
        <v>-2334</v>
      </c>
      <c r="E91" s="3">
        <f>+E82</f>
        <v>-8019</v>
      </c>
      <c r="F91" s="3">
        <f>+F82</f>
        <v>-6517</v>
      </c>
    </row>
    <row r="92" spans="3:6" ht="12.75">
      <c r="C92" s="3"/>
      <c r="D92" s="3"/>
      <c r="E92" s="3"/>
      <c r="F92" s="3"/>
    </row>
    <row r="93" spans="2:6" ht="12.75">
      <c r="B93" t="s">
        <v>84</v>
      </c>
      <c r="C93" s="3"/>
      <c r="D93" s="3"/>
      <c r="E93" s="3"/>
      <c r="F93" s="3"/>
    </row>
    <row r="94" spans="2:6" ht="12.75">
      <c r="B94" t="s">
        <v>85</v>
      </c>
      <c r="C94" s="3">
        <f>+C85</f>
        <v>45053</v>
      </c>
      <c r="D94" s="3">
        <f>+D85</f>
        <v>45362</v>
      </c>
      <c r="E94" s="3">
        <f>+E85</f>
        <v>45053</v>
      </c>
      <c r="F94" s="3">
        <f>+F85</f>
        <v>45362</v>
      </c>
    </row>
    <row r="95" spans="2:6" ht="12.75">
      <c r="B95" t="s">
        <v>88</v>
      </c>
      <c r="C95" s="3">
        <f>1447-2121</f>
        <v>-674</v>
      </c>
      <c r="D95" s="3">
        <f>1717-1682</f>
        <v>35</v>
      </c>
      <c r="E95" s="3">
        <f>1447-1776</f>
        <v>-329</v>
      </c>
      <c r="F95" s="3">
        <f>1717-1417</f>
        <v>300</v>
      </c>
    </row>
    <row r="96" spans="3:6" ht="12.75">
      <c r="C96" s="3"/>
      <c r="D96" s="3"/>
      <c r="E96" s="3"/>
      <c r="F96" s="3"/>
    </row>
    <row r="97" spans="2:6" ht="12.75">
      <c r="B97" t="s">
        <v>84</v>
      </c>
      <c r="C97" s="3" t="s">
        <v>14</v>
      </c>
      <c r="D97" s="3"/>
      <c r="E97" s="3"/>
      <c r="F97" s="3"/>
    </row>
    <row r="98" spans="2:6" ht="12.75">
      <c r="B98" t="s">
        <v>89</v>
      </c>
      <c r="C98" s="3"/>
      <c r="D98" s="3"/>
      <c r="E98" s="3"/>
      <c r="F98" s="3"/>
    </row>
    <row r="99" spans="2:6" ht="12.75">
      <c r="B99" t="s">
        <v>90</v>
      </c>
      <c r="C99" s="3">
        <f>SUM(C94:C98)</f>
        <v>44379</v>
      </c>
      <c r="D99" s="3">
        <f>SUM(D94:D98)</f>
        <v>45397</v>
      </c>
      <c r="E99" s="3">
        <f>SUM(E94:E98)</f>
        <v>44724</v>
      </c>
      <c r="F99" s="3">
        <f>SUM(F94:F98)</f>
        <v>45662</v>
      </c>
    </row>
    <row r="100" spans="3:6" ht="12.75">
      <c r="C100" s="3"/>
      <c r="D100" s="3"/>
      <c r="E100" s="3"/>
      <c r="F100" s="3"/>
    </row>
    <row r="101" spans="2:6" ht="12.75">
      <c r="B101" t="s">
        <v>91</v>
      </c>
      <c r="C101" s="27">
        <f>+C82/C99*100</f>
        <v>-8.04434529845197</v>
      </c>
      <c r="D101" s="27">
        <f>+D82/D99*100</f>
        <v>-5.141308897063682</v>
      </c>
      <c r="E101" s="27">
        <f>+E82/E99*100</f>
        <v>-17.929970485645292</v>
      </c>
      <c r="F101" s="27">
        <f>+F82/F99*100</f>
        <v>-14.272261398975077</v>
      </c>
    </row>
    <row r="103" ht="12.75">
      <c r="J103" t="s">
        <v>14</v>
      </c>
    </row>
    <row r="121" ht="12.75">
      <c r="G121" s="1"/>
    </row>
    <row r="122" ht="12.75">
      <c r="G122" s="1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27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27"/>
    </row>
    <row r="145" spans="3:7" ht="12.75">
      <c r="C145" s="3"/>
      <c r="D145" s="3"/>
      <c r="E145" s="3"/>
      <c r="F145" s="3"/>
      <c r="G145" s="3"/>
    </row>
    <row r="146" spans="3:7" ht="12.75">
      <c r="C146" s="3"/>
      <c r="D146" s="3"/>
      <c r="E146" s="3"/>
      <c r="F146" s="3"/>
      <c r="G146" s="3"/>
    </row>
    <row r="147" spans="3:7" ht="12.75">
      <c r="C147" s="3"/>
      <c r="D147" s="3"/>
      <c r="E147" s="3"/>
      <c r="F147" s="3"/>
      <c r="G147" s="3"/>
    </row>
    <row r="148" spans="3:7" ht="12.75">
      <c r="C148" s="3"/>
      <c r="D148" s="3"/>
      <c r="E148" s="3"/>
      <c r="F148" s="3"/>
      <c r="G148" s="3"/>
    </row>
    <row r="149" spans="3:7" ht="12.75">
      <c r="C149" s="3"/>
      <c r="D149" s="3"/>
      <c r="E149" s="3"/>
      <c r="F149" s="3"/>
      <c r="G149" s="3"/>
    </row>
    <row r="150" spans="3:7" ht="12.75">
      <c r="C150" s="3"/>
      <c r="D150" s="3"/>
      <c r="E150" s="3"/>
      <c r="F150" s="3"/>
      <c r="G150" s="3"/>
    </row>
    <row r="151" spans="3:7" ht="12.75">
      <c r="C151" s="3"/>
      <c r="D151" s="3"/>
      <c r="E151" s="3"/>
      <c r="F151" s="3"/>
      <c r="G151" s="3"/>
    </row>
    <row r="152" spans="3:7" ht="12.75">
      <c r="C152" s="3"/>
      <c r="D152" s="3"/>
      <c r="E152" s="3"/>
      <c r="F152" s="3"/>
      <c r="G152" s="3"/>
    </row>
    <row r="153" spans="3:7" ht="12.75">
      <c r="C153" s="3"/>
      <c r="D153" s="3"/>
      <c r="E153" s="3"/>
      <c r="F153" s="3"/>
      <c r="G153" s="3"/>
    </row>
    <row r="154" spans="3:7" ht="12.75">
      <c r="C154" s="3"/>
      <c r="D154" s="3"/>
      <c r="E154" s="3"/>
      <c r="F154" s="3"/>
      <c r="G154" s="3"/>
    </row>
    <row r="155" spans="3:7" ht="12.75">
      <c r="C155" s="3"/>
      <c r="D155" s="3"/>
      <c r="E155" s="3"/>
      <c r="F155" s="3"/>
      <c r="G155" s="3"/>
    </row>
    <row r="156" spans="3:7" ht="12.75">
      <c r="C156" s="3"/>
      <c r="D156" s="3"/>
      <c r="E156" s="3"/>
      <c r="F156" s="3"/>
      <c r="G156" s="3"/>
    </row>
    <row r="157" spans="3:7" ht="12.75">
      <c r="C157" s="3"/>
      <c r="D157" s="3"/>
      <c r="E157" s="3"/>
      <c r="F157" s="3"/>
      <c r="G157" s="3"/>
    </row>
  </sheetData>
  <printOptions/>
  <pageMargins left="0.25" right="0" top="0.5" bottom="0.25" header="0.5" footer="0.5"/>
  <pageSetup horizontalDpi="360" verticalDpi="360" orientation="portrait" scale="85" r:id="rId1"/>
  <rowBreaks count="1" manualBreakCount="1">
    <brk id="6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zoomScale="80" zoomScaleNormal="80" workbookViewId="0" topLeftCell="A1">
      <selection activeCell="B12" sqref="B12"/>
    </sheetView>
  </sheetViews>
  <sheetFormatPr defaultColWidth="9.140625" defaultRowHeight="12.75"/>
  <cols>
    <col min="2" max="2" width="27.421875" style="0" customWidth="1"/>
    <col min="3" max="3" width="12.8515625" style="0" customWidth="1"/>
    <col min="4" max="6" width="10.7109375" style="0" customWidth="1"/>
    <col min="7" max="7" width="40.7109375" style="0" customWidth="1"/>
    <col min="8" max="8" width="30.7109375" style="0" customWidth="1"/>
  </cols>
  <sheetData>
    <row r="1" ht="12.75">
      <c r="B1" t="s">
        <v>0</v>
      </c>
    </row>
    <row r="2" spans="2:3" ht="12.75">
      <c r="B2" s="20" t="s">
        <v>25</v>
      </c>
      <c r="C2" s="20"/>
    </row>
    <row r="3" spans="2:3" ht="12.75">
      <c r="B3" s="20"/>
      <c r="C3" s="20"/>
    </row>
    <row r="4" ht="12.75">
      <c r="B4" t="s">
        <v>54</v>
      </c>
    </row>
    <row r="5" spans="2:3" ht="12.75">
      <c r="B5" s="24" t="str">
        <f>+AdditionalInfo!B5</f>
        <v> 31 March 2005</v>
      </c>
      <c r="C5" s="24"/>
    </row>
    <row r="7" spans="1:3" ht="12.75">
      <c r="A7">
        <v>1</v>
      </c>
      <c r="B7" s="13" t="s">
        <v>147</v>
      </c>
      <c r="C7" s="13"/>
    </row>
    <row r="8" ht="12.75">
      <c r="B8" t="s">
        <v>69</v>
      </c>
    </row>
    <row r="9" ht="12.75">
      <c r="B9" t="s">
        <v>70</v>
      </c>
    </row>
    <row r="10" ht="12.75">
      <c r="B10" t="s">
        <v>145</v>
      </c>
    </row>
    <row r="12" spans="1:3" ht="12.75">
      <c r="A12">
        <v>2</v>
      </c>
      <c r="B12" s="13" t="s">
        <v>71</v>
      </c>
      <c r="C12" s="13"/>
    </row>
    <row r="13" ht="12.75">
      <c r="B13" t="s">
        <v>146</v>
      </c>
    </row>
    <row r="14" ht="12.75">
      <c r="B14" t="s">
        <v>105</v>
      </c>
    </row>
    <row r="15" ht="12.75">
      <c r="B15" t="s">
        <v>14</v>
      </c>
    </row>
    <row r="16" spans="1:3" ht="12.75">
      <c r="A16">
        <v>3</v>
      </c>
      <c r="B16" s="13" t="s">
        <v>65</v>
      </c>
      <c r="C16" s="13"/>
    </row>
    <row r="17" ht="12.75">
      <c r="B17" t="s">
        <v>132</v>
      </c>
    </row>
    <row r="19" spans="1:3" ht="12.75">
      <c r="A19">
        <v>4</v>
      </c>
      <c r="B19" s="13" t="s">
        <v>72</v>
      </c>
      <c r="C19" s="13"/>
    </row>
    <row r="20" ht="12.75">
      <c r="B20" t="s">
        <v>133</v>
      </c>
    </row>
    <row r="21" ht="12.75">
      <c r="B21" t="s">
        <v>14</v>
      </c>
    </row>
    <row r="22" spans="1:3" ht="12.75">
      <c r="A22">
        <v>5</v>
      </c>
      <c r="B22" s="13" t="s">
        <v>73</v>
      </c>
      <c r="C22" s="13"/>
    </row>
    <row r="23" ht="12.75">
      <c r="B23" t="s">
        <v>74</v>
      </c>
    </row>
    <row r="24" ht="12.75">
      <c r="B24" t="s">
        <v>75</v>
      </c>
    </row>
    <row r="26" spans="1:3" ht="12.75">
      <c r="A26">
        <v>6</v>
      </c>
      <c r="B26" s="13" t="s">
        <v>148</v>
      </c>
      <c r="C26" s="13"/>
    </row>
    <row r="27" ht="12.75">
      <c r="B27" t="s">
        <v>76</v>
      </c>
    </row>
    <row r="28" ht="12.75">
      <c r="B28" t="s">
        <v>158</v>
      </c>
    </row>
    <row r="29" ht="12.75">
      <c r="B29" t="s">
        <v>14</v>
      </c>
    </row>
    <row r="30" spans="1:3" ht="12.75">
      <c r="A30">
        <v>7</v>
      </c>
      <c r="B30" s="13" t="s">
        <v>67</v>
      </c>
      <c r="C30" s="13"/>
    </row>
    <row r="31" ht="12.75">
      <c r="B31" t="s">
        <v>68</v>
      </c>
    </row>
    <row r="33" spans="1:3" ht="12.75">
      <c r="A33">
        <v>8</v>
      </c>
      <c r="B33" s="13" t="s">
        <v>62</v>
      </c>
      <c r="C33" s="13"/>
    </row>
    <row r="34" ht="12.75">
      <c r="B34" t="s">
        <v>134</v>
      </c>
    </row>
    <row r="36" spans="1:3" ht="12.75">
      <c r="A36">
        <v>9</v>
      </c>
      <c r="B36" s="13" t="s">
        <v>77</v>
      </c>
      <c r="C36" s="13"/>
    </row>
    <row r="37" ht="12.75">
      <c r="B37" t="s">
        <v>78</v>
      </c>
    </row>
    <row r="38" ht="12.75">
      <c r="B38" t="s">
        <v>79</v>
      </c>
    </row>
    <row r="39" ht="12.75">
      <c r="B39" t="s">
        <v>80</v>
      </c>
    </row>
    <row r="40" ht="12.75">
      <c r="A40" t="s">
        <v>14</v>
      </c>
    </row>
    <row r="41" spans="1:3" ht="12.75">
      <c r="A41">
        <v>10</v>
      </c>
      <c r="B41" s="13" t="s">
        <v>64</v>
      </c>
      <c r="C41" s="13"/>
    </row>
    <row r="42" ht="12.75">
      <c r="B42" t="s">
        <v>170</v>
      </c>
    </row>
    <row r="43" ht="12.75">
      <c r="B43" t="s">
        <v>122</v>
      </c>
    </row>
    <row r="44" ht="12.75">
      <c r="B44" t="s">
        <v>121</v>
      </c>
    </row>
    <row r="46" spans="1:3" ht="12.75">
      <c r="A46">
        <v>11</v>
      </c>
      <c r="B46" s="13" t="s">
        <v>149</v>
      </c>
      <c r="C46" s="13"/>
    </row>
    <row r="47" ht="12.75">
      <c r="B47" t="s">
        <v>57</v>
      </c>
    </row>
    <row r="49" spans="1:3" ht="12.75">
      <c r="A49">
        <v>12</v>
      </c>
      <c r="B49" s="13" t="s">
        <v>81</v>
      </c>
      <c r="C49" s="13"/>
    </row>
    <row r="50" ht="12.75">
      <c r="B50" t="s">
        <v>135</v>
      </c>
    </row>
    <row r="51" ht="12.75">
      <c r="B51" t="s">
        <v>14</v>
      </c>
    </row>
    <row r="52" spans="1:3" ht="12.75">
      <c r="A52">
        <v>13</v>
      </c>
      <c r="B52" s="13" t="s">
        <v>55</v>
      </c>
      <c r="C52" s="13"/>
    </row>
    <row r="53" ht="12.75">
      <c r="B53" t="s">
        <v>104</v>
      </c>
    </row>
    <row r="54" ht="12.75">
      <c r="B54" t="s">
        <v>14</v>
      </c>
    </row>
    <row r="55" ht="12.75">
      <c r="B55" t="s">
        <v>14</v>
      </c>
    </row>
    <row r="59" spans="3:7" ht="12.75">
      <c r="C59" s="3"/>
      <c r="D59" s="3"/>
      <c r="E59" s="3"/>
      <c r="F59" s="3"/>
      <c r="G59" s="3"/>
    </row>
    <row r="60" spans="3:7" ht="12.75">
      <c r="C60" s="3"/>
      <c r="D60" s="3"/>
      <c r="E60" s="3"/>
      <c r="F60" s="3"/>
      <c r="G60" s="3"/>
    </row>
    <row r="61" spans="3:7" ht="12.75">
      <c r="C61" s="3"/>
      <c r="D61" s="3"/>
      <c r="E61" s="3"/>
      <c r="F61" s="3"/>
      <c r="G61" s="3"/>
    </row>
    <row r="62" spans="3:7" ht="12.75">
      <c r="C62" s="3"/>
      <c r="D62" s="3"/>
      <c r="E62" s="3"/>
      <c r="F62" s="3"/>
      <c r="G62" s="3"/>
    </row>
    <row r="63" spans="3:7" ht="12.75">
      <c r="C63" s="3"/>
      <c r="D63" s="3"/>
      <c r="E63" s="3"/>
      <c r="F63" s="3"/>
      <c r="G63" s="3"/>
    </row>
    <row r="64" spans="3:7" ht="12.75">
      <c r="C64" s="3"/>
      <c r="D64" s="3"/>
      <c r="E64" s="3"/>
      <c r="F64" s="3"/>
      <c r="G64" s="3"/>
    </row>
    <row r="65" spans="3:7" ht="12.75">
      <c r="C65" s="3"/>
      <c r="D65" s="3"/>
      <c r="E65" s="3"/>
      <c r="F65" s="3"/>
      <c r="G65" s="3"/>
    </row>
    <row r="66" spans="3:7" ht="12.75">
      <c r="C66" s="3"/>
      <c r="D66" s="3"/>
      <c r="E66" s="3"/>
      <c r="F66" s="3"/>
      <c r="G66" s="3"/>
    </row>
    <row r="67" spans="3:7" ht="12.75">
      <c r="C67" s="3"/>
      <c r="D67" s="3"/>
      <c r="E67" s="3"/>
      <c r="F67" s="3"/>
      <c r="G67" s="3"/>
    </row>
    <row r="68" spans="3:7" ht="12.75">
      <c r="C68" s="3"/>
      <c r="D68" s="3"/>
      <c r="E68" s="3"/>
      <c r="F68" s="3"/>
      <c r="G68" s="3"/>
    </row>
    <row r="69" spans="3:7" ht="12.75">
      <c r="C69" s="3"/>
      <c r="D69" s="3"/>
      <c r="E69" s="3"/>
      <c r="F69" s="3"/>
      <c r="G69" s="3"/>
    </row>
    <row r="70" spans="3:7" ht="12.75">
      <c r="C70" s="3"/>
      <c r="D70" s="3"/>
      <c r="E70" s="3"/>
      <c r="F70" s="3"/>
      <c r="G70" s="3"/>
    </row>
  </sheetData>
  <printOptions/>
  <pageMargins left="0.25" right="0" top="0.5" bottom="0" header="0.5" footer="0.5"/>
  <pageSetup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51"/>
  <sheetViews>
    <sheetView zoomScale="80" zoomScaleNormal="80" workbookViewId="0" topLeftCell="A1">
      <selection activeCell="G24" sqref="G24"/>
    </sheetView>
  </sheetViews>
  <sheetFormatPr defaultColWidth="9.140625" defaultRowHeight="12.75"/>
  <cols>
    <col min="2" max="2" width="32.57421875" style="0" customWidth="1"/>
    <col min="3" max="3" width="9.421875" style="0" bestFit="1" customWidth="1"/>
    <col min="4" max="4" width="1.7109375" style="0" customWidth="1"/>
    <col min="5" max="5" width="11.140625" style="0" bestFit="1" customWidth="1"/>
    <col min="6" max="6" width="1.7109375" style="0" customWidth="1"/>
    <col min="7" max="7" width="11.421875" style="0" bestFit="1" customWidth="1"/>
    <col min="8" max="8" width="1.7109375" style="0" customWidth="1"/>
    <col min="9" max="9" width="10.7109375" style="0" customWidth="1"/>
  </cols>
  <sheetData>
    <row r="1" ht="12.75">
      <c r="B1" s="21" t="s">
        <v>0</v>
      </c>
    </row>
    <row r="2" ht="12.75">
      <c r="B2" s="20" t="s">
        <v>25</v>
      </c>
    </row>
    <row r="3" ht="12.75">
      <c r="B3" s="20"/>
    </row>
    <row r="4" ht="12.75">
      <c r="B4" s="21" t="s">
        <v>41</v>
      </c>
    </row>
    <row r="5" ht="12.75">
      <c r="B5" t="s">
        <v>162</v>
      </c>
    </row>
    <row r="8" ht="12.75">
      <c r="E8" t="s">
        <v>44</v>
      </c>
    </row>
    <row r="9" spans="5:7" ht="12.75">
      <c r="E9" s="18" t="s">
        <v>45</v>
      </c>
      <c r="G9" s="18" t="s">
        <v>46</v>
      </c>
    </row>
    <row r="11" spans="3:7" ht="12.75">
      <c r="C11" t="s">
        <v>42</v>
      </c>
      <c r="E11" t="s">
        <v>42</v>
      </c>
      <c r="G11" t="s">
        <v>48</v>
      </c>
    </row>
    <row r="12" spans="3:9" ht="12.75">
      <c r="C12" t="s">
        <v>43</v>
      </c>
      <c r="E12" t="s">
        <v>47</v>
      </c>
      <c r="G12" t="s">
        <v>49</v>
      </c>
      <c r="I12" t="s">
        <v>50</v>
      </c>
    </row>
    <row r="13" spans="3:9" ht="12.75">
      <c r="C13" t="s">
        <v>8</v>
      </c>
      <c r="E13" t="s">
        <v>8</v>
      </c>
      <c r="G13" t="s">
        <v>8</v>
      </c>
      <c r="I13" t="s">
        <v>8</v>
      </c>
    </row>
    <row r="15" spans="2:9" ht="12.75">
      <c r="B15" t="s">
        <v>144</v>
      </c>
      <c r="C15" s="3">
        <v>44983</v>
      </c>
      <c r="D15" s="3"/>
      <c r="E15" s="3">
        <v>6436</v>
      </c>
      <c r="F15" s="3"/>
      <c r="G15" s="3">
        <v>-8981</v>
      </c>
      <c r="H15" s="3"/>
      <c r="I15" s="3">
        <f>SUM(C15:G15)</f>
        <v>42438</v>
      </c>
    </row>
    <row r="16" spans="3:9" ht="12.75">
      <c r="C16" s="3"/>
      <c r="D16" s="3"/>
      <c r="E16" s="3"/>
      <c r="F16" s="3"/>
      <c r="G16" s="3"/>
      <c r="H16" s="3"/>
      <c r="I16" s="3"/>
    </row>
    <row r="17" spans="2:9" ht="12.75">
      <c r="B17" t="s">
        <v>51</v>
      </c>
      <c r="C17" s="3"/>
      <c r="D17" s="3"/>
      <c r="E17" s="3"/>
      <c r="F17" s="3"/>
      <c r="G17" s="3"/>
      <c r="H17" s="3"/>
      <c r="I17" s="3"/>
    </row>
    <row r="18" spans="2:9" ht="12.75">
      <c r="B18" t="s">
        <v>14</v>
      </c>
      <c r="C18" s="3">
        <v>0</v>
      </c>
      <c r="D18" s="3"/>
      <c r="E18" s="3">
        <f>+C18*0.05</f>
        <v>0</v>
      </c>
      <c r="F18" s="3"/>
      <c r="G18" s="3">
        <v>0</v>
      </c>
      <c r="H18" s="3"/>
      <c r="I18" s="3">
        <f>SUM(C18:G18)</f>
        <v>0</v>
      </c>
    </row>
    <row r="19" spans="2:9" ht="12.75">
      <c r="B19" t="s">
        <v>52</v>
      </c>
      <c r="C19" s="3">
        <v>70</v>
      </c>
      <c r="D19" s="3"/>
      <c r="E19" s="3">
        <v>11</v>
      </c>
      <c r="F19" s="3"/>
      <c r="G19" s="3">
        <v>0</v>
      </c>
      <c r="H19" s="3"/>
      <c r="I19" s="3">
        <f>SUM(C19:G19)</f>
        <v>81</v>
      </c>
    </row>
    <row r="20" spans="3:9" ht="12.75">
      <c r="C20" s="3"/>
      <c r="D20" s="3"/>
      <c r="E20" s="3"/>
      <c r="F20" s="3"/>
      <c r="G20" s="3"/>
      <c r="H20" s="3"/>
      <c r="I20" s="3"/>
    </row>
    <row r="21" spans="2:9" ht="12.75">
      <c r="B21" t="s">
        <v>53</v>
      </c>
      <c r="C21" s="3">
        <v>0</v>
      </c>
      <c r="D21" s="3"/>
      <c r="E21" s="3">
        <v>0</v>
      </c>
      <c r="F21" s="3"/>
      <c r="G21" s="3">
        <v>0</v>
      </c>
      <c r="H21" s="3"/>
      <c r="I21" s="3">
        <f>SUM(C21:G21)</f>
        <v>0</v>
      </c>
    </row>
    <row r="22" spans="3:9" ht="12.75">
      <c r="C22" s="3"/>
      <c r="D22" s="3"/>
      <c r="E22" s="3"/>
      <c r="F22" s="3"/>
      <c r="G22" s="3"/>
      <c r="H22" s="3"/>
      <c r="I22" s="3"/>
    </row>
    <row r="23" spans="2:9" ht="12.75">
      <c r="B23" s="25" t="s">
        <v>139</v>
      </c>
      <c r="C23" s="3">
        <v>0</v>
      </c>
      <c r="D23" s="3"/>
      <c r="E23" s="3">
        <v>0</v>
      </c>
      <c r="F23" s="3"/>
      <c r="G23" s="3">
        <v>-8019</v>
      </c>
      <c r="H23" s="3"/>
      <c r="I23" s="3">
        <f>SUM(C23:G23)</f>
        <v>-8019</v>
      </c>
    </row>
    <row r="24" spans="3:9" ht="12.75">
      <c r="C24" s="3"/>
      <c r="D24" s="3"/>
      <c r="E24" s="3"/>
      <c r="F24" s="3"/>
      <c r="G24" s="3"/>
      <c r="H24" s="3"/>
      <c r="I24" s="3"/>
    </row>
    <row r="25" spans="2:11" ht="13.5" thickBot="1">
      <c r="B25" t="s">
        <v>163</v>
      </c>
      <c r="C25" s="16">
        <f>SUM(C15:C24)</f>
        <v>45053</v>
      </c>
      <c r="D25" s="10"/>
      <c r="E25" s="16">
        <f>SUM(E15:E24)</f>
        <v>6447</v>
      </c>
      <c r="F25" s="10"/>
      <c r="G25" s="16">
        <f>SUM(G15:G24)</f>
        <v>-17000</v>
      </c>
      <c r="H25" s="10"/>
      <c r="I25" s="16">
        <f>SUM(I15:I24)</f>
        <v>34500</v>
      </c>
      <c r="K25" s="3" t="s">
        <v>14</v>
      </c>
    </row>
    <row r="26" spans="3:9" ht="13.5" thickTop="1">
      <c r="C26" s="3"/>
      <c r="D26" s="3"/>
      <c r="E26" s="3"/>
      <c r="F26" s="3"/>
      <c r="G26" s="3"/>
      <c r="H26" s="3"/>
      <c r="I26" s="3"/>
    </row>
    <row r="27" spans="3:9" ht="12.75">
      <c r="C27" s="3"/>
      <c r="D27" s="3"/>
      <c r="E27" s="3"/>
      <c r="F27" s="3"/>
      <c r="G27" s="3"/>
      <c r="H27" s="3"/>
      <c r="I27" s="3"/>
    </row>
    <row r="28" spans="3:9" ht="12.75">
      <c r="C28" s="3"/>
      <c r="D28" s="3"/>
      <c r="E28" s="3"/>
      <c r="F28" s="3"/>
      <c r="G28" s="3"/>
      <c r="H28" s="3"/>
      <c r="I28" s="3"/>
    </row>
    <row r="29" spans="3:9" ht="12.75">
      <c r="C29" s="3"/>
      <c r="D29" s="3"/>
      <c r="E29" s="3"/>
      <c r="F29" s="3"/>
      <c r="G29" s="3" t="s">
        <v>14</v>
      </c>
      <c r="H29" s="3"/>
      <c r="I29" s="3"/>
    </row>
    <row r="30" spans="3:9" ht="12.75">
      <c r="C30" s="3"/>
      <c r="D30" s="3"/>
      <c r="E30" s="3"/>
      <c r="F30" s="3"/>
      <c r="G30" s="3" t="s">
        <v>14</v>
      </c>
      <c r="H30" s="3"/>
      <c r="I30" s="3"/>
    </row>
    <row r="31" spans="3:9" ht="12.75">
      <c r="C31" s="3"/>
      <c r="D31" s="3"/>
      <c r="E31" s="3"/>
      <c r="F31" s="3"/>
      <c r="G31" s="3"/>
      <c r="H31" s="3"/>
      <c r="I31" s="3"/>
    </row>
    <row r="32" spans="3:9" ht="12.75">
      <c r="C32" s="3"/>
      <c r="D32" s="3"/>
      <c r="E32" s="3"/>
      <c r="F32" s="3"/>
      <c r="G32" s="3"/>
      <c r="H32" s="3"/>
      <c r="I32" s="3"/>
    </row>
    <row r="33" spans="3:9" ht="12.75">
      <c r="C33" s="3"/>
      <c r="D33" s="3"/>
      <c r="E33" s="3"/>
      <c r="F33" s="3"/>
      <c r="G33" s="3"/>
      <c r="H33" s="3"/>
      <c r="I33" s="3"/>
    </row>
    <row r="34" spans="3:9" ht="12.75">
      <c r="C34" s="3"/>
      <c r="D34" s="3"/>
      <c r="E34" s="3"/>
      <c r="F34" s="3"/>
      <c r="G34" s="3"/>
      <c r="H34" s="3"/>
      <c r="I34" s="3"/>
    </row>
    <row r="35" spans="3:9" ht="12.75">
      <c r="C35" s="3"/>
      <c r="D35" s="3"/>
      <c r="E35" s="3"/>
      <c r="F35" s="3"/>
      <c r="G35" s="3"/>
      <c r="H35" s="3"/>
      <c r="I35" s="3"/>
    </row>
    <row r="36" spans="3:9" ht="12.75">
      <c r="C36" s="3"/>
      <c r="D36" s="3"/>
      <c r="E36" s="3"/>
      <c r="F36" s="3"/>
      <c r="G36" s="3"/>
      <c r="H36" s="3"/>
      <c r="I36" s="3"/>
    </row>
    <row r="37" spans="3:9" ht="12.75">
      <c r="C37" s="3"/>
      <c r="D37" s="3"/>
      <c r="E37" s="3"/>
      <c r="F37" s="3"/>
      <c r="G37" s="3"/>
      <c r="H37" s="3"/>
      <c r="I37" s="3"/>
    </row>
    <row r="38" spans="3:9" ht="12.75">
      <c r="C38" s="3"/>
      <c r="D38" s="3"/>
      <c r="E38" s="3"/>
      <c r="F38" s="3"/>
      <c r="G38" s="3"/>
      <c r="H38" s="3"/>
      <c r="I38" s="3"/>
    </row>
    <row r="39" spans="3:9" ht="12.75">
      <c r="C39" s="3"/>
      <c r="D39" s="3"/>
      <c r="E39" s="3"/>
      <c r="F39" s="3"/>
      <c r="G39" s="3"/>
      <c r="H39" s="3"/>
      <c r="I39" s="3"/>
    </row>
    <row r="40" spans="3:9" ht="12.75">
      <c r="C40" s="3"/>
      <c r="D40" s="3"/>
      <c r="E40" s="3"/>
      <c r="F40" s="3"/>
      <c r="G40" s="3"/>
      <c r="H40" s="3"/>
      <c r="I40" s="3"/>
    </row>
    <row r="41" spans="3:9" ht="12.75">
      <c r="C41" s="3"/>
      <c r="D41" s="3"/>
      <c r="E41" s="3"/>
      <c r="F41" s="3"/>
      <c r="G41" s="3"/>
      <c r="H41" s="3"/>
      <c r="I41" s="3"/>
    </row>
    <row r="42" spans="3:9" ht="12.75">
      <c r="C42" s="3"/>
      <c r="D42" s="3"/>
      <c r="E42" s="3"/>
      <c r="F42" s="3"/>
      <c r="G42" s="3"/>
      <c r="H42" s="3"/>
      <c r="I42" s="3"/>
    </row>
    <row r="43" spans="3:9" ht="12.75">
      <c r="C43" s="3"/>
      <c r="D43" s="3"/>
      <c r="E43" s="3"/>
      <c r="F43" s="3"/>
      <c r="G43" s="3"/>
      <c r="H43" s="3"/>
      <c r="I43" s="3"/>
    </row>
    <row r="44" spans="3:9" ht="12.75">
      <c r="C44" s="3"/>
      <c r="D44" s="3"/>
      <c r="E44" s="3"/>
      <c r="F44" s="3"/>
      <c r="G44" s="3"/>
      <c r="H44" s="3"/>
      <c r="I44" s="3"/>
    </row>
    <row r="45" spans="3:9" ht="12.75">
      <c r="C45" s="3"/>
      <c r="D45" s="3"/>
      <c r="E45" s="3"/>
      <c r="F45" s="3"/>
      <c r="G45" s="3"/>
      <c r="H45" s="3"/>
      <c r="I45" s="3"/>
    </row>
    <row r="46" spans="3:9" ht="12.75">
      <c r="C46" s="3"/>
      <c r="D46" s="3"/>
      <c r="E46" s="3"/>
      <c r="F46" s="3"/>
      <c r="G46" s="3"/>
      <c r="H46" s="3"/>
      <c r="I46" s="3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3:9" ht="12.75">
      <c r="C49" s="3"/>
      <c r="D49" s="3"/>
      <c r="E49" s="3"/>
      <c r="F49" s="3"/>
      <c r="G49" s="3"/>
      <c r="H49" s="3"/>
      <c r="I49" s="3"/>
    </row>
    <row r="50" spans="3:9" ht="12.75">
      <c r="C50" s="3"/>
      <c r="D50" s="3"/>
      <c r="E50" s="3"/>
      <c r="F50" s="3"/>
      <c r="G50" s="3"/>
      <c r="H50" s="3"/>
      <c r="I50" s="3"/>
    </row>
    <row r="51" spans="3:9" ht="12.75">
      <c r="C51" s="3"/>
      <c r="D51" s="3"/>
      <c r="E51" s="3"/>
      <c r="F51" s="3"/>
      <c r="G51" s="3"/>
      <c r="H51" s="3"/>
      <c r="I51" s="3"/>
    </row>
  </sheetData>
  <printOptions/>
  <pageMargins left="0.5" right="0.5" top="1" bottom="1" header="0.5" footer="0.5"/>
  <pageSetup horizontalDpi="240" verticalDpi="2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45"/>
  <sheetViews>
    <sheetView zoomScale="80" zoomScaleNormal="80" workbookViewId="0" topLeftCell="A1">
      <selection activeCell="B12" sqref="B12"/>
    </sheetView>
  </sheetViews>
  <sheetFormatPr defaultColWidth="9.140625" defaultRowHeight="12.75"/>
  <cols>
    <col min="2" max="2" width="41.7109375" style="0" customWidth="1"/>
    <col min="3" max="3" width="12.8515625" style="0" bestFit="1" customWidth="1"/>
    <col min="4" max="4" width="0.85546875" style="0" customWidth="1"/>
    <col min="5" max="5" width="13.8515625" style="0" bestFit="1" customWidth="1"/>
  </cols>
  <sheetData>
    <row r="1" ht="12.75">
      <c r="B1" s="21" t="s">
        <v>0</v>
      </c>
    </row>
    <row r="2" ht="12.75">
      <c r="B2" s="20" t="s">
        <v>25</v>
      </c>
    </row>
    <row r="3" ht="12.75">
      <c r="B3" s="20"/>
    </row>
    <row r="4" ht="12.75">
      <c r="B4" s="21" t="s">
        <v>30</v>
      </c>
    </row>
    <row r="6" spans="3:5" ht="12.75">
      <c r="C6" s="1">
        <v>2005</v>
      </c>
      <c r="E6" t="s">
        <v>111</v>
      </c>
    </row>
    <row r="7" spans="3:5" ht="12.75">
      <c r="C7" s="1" t="s">
        <v>160</v>
      </c>
      <c r="E7" t="s">
        <v>110</v>
      </c>
    </row>
    <row r="8" spans="3:5" ht="12.75">
      <c r="C8" s="1" t="s">
        <v>31</v>
      </c>
      <c r="E8" s="1" t="s">
        <v>112</v>
      </c>
    </row>
    <row r="9" spans="3:5" ht="12.75">
      <c r="C9" s="11">
        <v>38442</v>
      </c>
      <c r="E9" s="24">
        <v>38077</v>
      </c>
    </row>
    <row r="10" spans="3:5" ht="12.75">
      <c r="C10" s="11" t="s">
        <v>8</v>
      </c>
      <c r="E10" s="1" t="s">
        <v>8</v>
      </c>
    </row>
    <row r="12" spans="2:5" ht="12.75">
      <c r="B12" t="s">
        <v>32</v>
      </c>
      <c r="C12" s="3">
        <v>6720</v>
      </c>
      <c r="E12" s="34">
        <v>284</v>
      </c>
    </row>
    <row r="13" spans="3:5" ht="12.75">
      <c r="C13" s="3"/>
      <c r="E13" s="34"/>
    </row>
    <row r="14" spans="2:5" ht="12.75">
      <c r="B14" t="s">
        <v>128</v>
      </c>
      <c r="C14" s="3">
        <v>-415</v>
      </c>
      <c r="E14" s="34">
        <v>-862</v>
      </c>
    </row>
    <row r="15" spans="3:5" ht="12.75">
      <c r="C15" s="3"/>
      <c r="E15" s="34"/>
    </row>
    <row r="16" spans="2:5" ht="12.75">
      <c r="B16" t="s">
        <v>33</v>
      </c>
      <c r="C16" s="22">
        <v>-11575</v>
      </c>
      <c r="E16" s="38">
        <v>4314</v>
      </c>
    </row>
    <row r="17" spans="3:5" ht="12.75">
      <c r="C17" s="3"/>
      <c r="E17" s="34"/>
    </row>
    <row r="18" spans="2:5" ht="12.75">
      <c r="B18" t="s">
        <v>34</v>
      </c>
      <c r="C18" s="10">
        <f>SUM(C12:C17)</f>
        <v>-5270</v>
      </c>
      <c r="E18" s="10">
        <f>SUM(E12:E17)</f>
        <v>3736</v>
      </c>
    </row>
    <row r="19" spans="3:5" ht="12.75">
      <c r="C19" s="3"/>
      <c r="E19" s="34"/>
    </row>
    <row r="20" spans="2:5" ht="12.75">
      <c r="B20" t="s">
        <v>103</v>
      </c>
      <c r="C20" s="3">
        <v>7260</v>
      </c>
      <c r="D20" t="s">
        <v>14</v>
      </c>
      <c r="E20" s="34">
        <v>3524</v>
      </c>
    </row>
    <row r="21" spans="3:5" ht="12.75">
      <c r="C21" s="3"/>
      <c r="E21" s="34"/>
    </row>
    <row r="22" spans="2:5" ht="13.5" thickBot="1">
      <c r="B22" t="s">
        <v>35</v>
      </c>
      <c r="C22" s="16">
        <f>+C18+C20</f>
        <v>1990</v>
      </c>
      <c r="E22" s="16">
        <f>+E18+E20</f>
        <v>7260</v>
      </c>
    </row>
    <row r="23" spans="3:7" ht="13.5" thickTop="1">
      <c r="C23" s="3"/>
      <c r="G23" t="s">
        <v>14</v>
      </c>
    </row>
    <row r="24" ht="12.75">
      <c r="C24" s="3"/>
    </row>
    <row r="25" spans="2:3" ht="12.75">
      <c r="B25" t="s">
        <v>40</v>
      </c>
      <c r="C25" s="3"/>
    </row>
    <row r="26" spans="2:5" ht="12.75">
      <c r="B26" t="s">
        <v>36</v>
      </c>
      <c r="C26" s="3">
        <v>582</v>
      </c>
      <c r="E26" s="3">
        <v>582</v>
      </c>
    </row>
    <row r="27" spans="2:7" ht="12.75">
      <c r="B27" t="s">
        <v>37</v>
      </c>
      <c r="C27" s="3">
        <f>2672-582</f>
        <v>2090</v>
      </c>
      <c r="E27" s="3">
        <v>7796</v>
      </c>
      <c r="G27" t="s">
        <v>14</v>
      </c>
    </row>
    <row r="28" spans="2:7" ht="12.75">
      <c r="B28" t="s">
        <v>38</v>
      </c>
      <c r="C28" s="3">
        <v>-100</v>
      </c>
      <c r="E28" s="3">
        <v>-536</v>
      </c>
      <c r="G28" t="s">
        <v>14</v>
      </c>
    </row>
    <row r="29" spans="2:5" ht="12.75">
      <c r="B29" t="s">
        <v>39</v>
      </c>
      <c r="C29" s="3">
        <v>-582</v>
      </c>
      <c r="E29" s="3">
        <v>-582</v>
      </c>
    </row>
    <row r="30" spans="3:5" ht="13.5" thickBot="1">
      <c r="C30" s="16">
        <f>SUM(C26:C29)</f>
        <v>1990</v>
      </c>
      <c r="E30" s="16">
        <f>SUM(E26:E29)</f>
        <v>7260</v>
      </c>
    </row>
    <row r="31" spans="3:5" ht="13.5" thickTop="1">
      <c r="C31" s="3" t="s">
        <v>14</v>
      </c>
      <c r="E31" s="3"/>
    </row>
    <row r="32" spans="2:3" ht="12.75">
      <c r="B32" t="s">
        <v>129</v>
      </c>
      <c r="C32" s="3"/>
    </row>
    <row r="33" spans="2:3" ht="12.75">
      <c r="B33" t="s">
        <v>143</v>
      </c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spans="3:4" ht="12.75">
      <c r="C40" s="3"/>
      <c r="D40" s="3"/>
    </row>
    <row r="41" ht="12.75">
      <c r="C41" s="23"/>
    </row>
    <row r="42" ht="12.75">
      <c r="C42" s="23"/>
    </row>
    <row r="43" ht="12.75">
      <c r="C43" s="3"/>
    </row>
    <row r="44" ht="12.75">
      <c r="C44" s="3"/>
    </row>
    <row r="45" ht="12.75">
      <c r="C45" s="3"/>
    </row>
  </sheetData>
  <printOptions/>
  <pageMargins left="0.75" right="0.75" top="1" bottom="1" header="0.5" footer="0.5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</dc:creator>
  <cp:keywords/>
  <dc:description/>
  <cp:lastModifiedBy>renee</cp:lastModifiedBy>
  <cp:lastPrinted>2005-05-25T00:50:05Z</cp:lastPrinted>
  <dcterms:created xsi:type="dcterms:W3CDTF">2002-11-20T03:39:47Z</dcterms:created>
  <dcterms:modified xsi:type="dcterms:W3CDTF">2005-05-25T00:50:42Z</dcterms:modified>
  <cp:category/>
  <cp:version/>
  <cp:contentType/>
  <cp:contentStatus/>
</cp:coreProperties>
</file>